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评分表" sheetId="2" r:id="rId1"/>
  </sheets>
  <calcPr calcId="144525"/>
</workbook>
</file>

<file path=xl/sharedStrings.xml><?xml version="1.0" encoding="utf-8"?>
<sst xmlns="http://schemas.openxmlformats.org/spreadsheetml/2006/main" count="88" uniqueCount="88">
  <si>
    <t>附件2</t>
  </si>
  <si>
    <t>交通管理大队 部门整体支出绩效评价评分表</t>
  </si>
  <si>
    <t>一级指标</t>
  </si>
  <si>
    <t>二级指标</t>
  </si>
  <si>
    <t>三级指标</t>
  </si>
  <si>
    <t>评分标准</t>
  </si>
  <si>
    <t>分值</t>
  </si>
  <si>
    <t>自评得分</t>
  </si>
  <si>
    <t>评分依据及简要说明</t>
  </si>
  <si>
    <t>预算编制（20分）</t>
  </si>
  <si>
    <t>部门预算（10分）</t>
  </si>
  <si>
    <t>完整性</t>
  </si>
  <si>
    <t>部门预算收入中，除公共预算拨款外，政府性基金拨款、事业收入、事业单位经营收入、其他收入、上年结转等收入数据完整，得5分；收入来源未编报齐全或编报数据有错误的，出现1处，扣1分，扣完为止</t>
  </si>
  <si>
    <t>比对预算表与决算表，在预算表中没有填写政府性基金拨款和其他收入的数据，没有发现其他错漏，扣2分</t>
  </si>
  <si>
    <t>准确性</t>
  </si>
  <si>
    <t>部门预算编列预算科目准确，得2.5分；专项业务费细化、分类填报准确，得2.5分；编列科目、专项业务费细化和分类填报每出错1处，扣分1分，扣完为止。</t>
  </si>
  <si>
    <t>比对预算表与决算表，没有发现编列预算科目的明显差错，专项业务费有分类有细化，未发现明显错报</t>
  </si>
  <si>
    <t>绩效目标（10分）</t>
  </si>
  <si>
    <t xml:space="preserve">年初部门预算项目绩效目标编报 </t>
  </si>
  <si>
    <t>县级主管部门编报全部项目绩效目标得6分，每少一个扣1分，扣完为止。</t>
  </si>
  <si>
    <t>因柴桑区绩效管理工作启动较晚，且财政未做硬性要求，故该项酌情给3分。</t>
  </si>
  <si>
    <t>年中追加项目绩效目标编报</t>
  </si>
  <si>
    <t>所有年中追加项目编报绩效目标得4分，每少编报一个扣1分，扣完为止。</t>
  </si>
  <si>
    <t>部门无年中追加项目</t>
  </si>
  <si>
    <t>预算执行（50分）</t>
  </si>
  <si>
    <t>部门预算完成率(无项目支出的部门，基本支出预算完成率按10分计算）</t>
  </si>
  <si>
    <t xml:space="preserve">基本支出预算完成率 </t>
  </si>
  <si>
    <t xml:space="preserve">部门（单位）基本支出决算数与收入决算数的比率*5分计算得分。预算完成率大于等于95%的，得5分；完成率小于等于85%的，得0分；完成率在95%-85%之间的，按公式计算得分。
预算完成率=财政拨款支出决算数÷财政拨款收入决算数*100%
 部门得分=[ 部门预算完成率-85%]÷[95%-85%]×分值。
</t>
  </si>
  <si>
    <t>查阅收入支出决算总表，发现本年收入总计5375.02万元，本年支出合计3904.50万元。预算完成率=3904.50/5375.02*100%=72.64%，预算完成率小于85%,得0分。</t>
  </si>
  <si>
    <t>项目支出预算完成率</t>
  </si>
  <si>
    <t xml:space="preserve">部门（单位）项目支出决算数与收入决算数的比率*5分计算得分。预算完成率大于等于95%的，得5分；完成率小于等于85%的，得0分；完成率在95%-85%之间的，按公式计算得分。
预算完成率=财政拨款支出决算数÷财政拨款收入决算数*100%
 部门得分=[ 部门预算完成率-85%]÷[95%-85%]×分值。
</t>
  </si>
  <si>
    <t>查阅项目收入支出决算表，发现本年项目收入总计2806.46万元，本年项目支出合计2806.46万元。预算完成率=2806.46/2806.46*100%=1，完成率大于95%，得5分。</t>
  </si>
  <si>
    <t>执行进度率（10分）</t>
  </si>
  <si>
    <t>执行进度率</t>
  </si>
  <si>
    <t>以3月、6月、9月、12月为时点，用每个时点月底的公共财政支出进度与其序时支出进度的比率，评价部门预算执行的及时性和均衡性。每个时点分值各为2.5分。部门实际支出进度大于序时支出进度时，得10分；小于序时支出进度时，按公式计算得分。
部门得分=部门实际支出进度÷序时支出进度×分值。
部门实际支出进度=该部门某时点支出执行数÷该部门某时点支出指标预算数。</t>
  </si>
  <si>
    <t>查阅收支决算总表，预算总支出为4072.52万元。序时支出指标数为3月末累计1018.13万元，6月末累计2036.26万元，9月末累计3054.39万元，12月末累计4072.52万元。部门实际支出为3月末累计1085万元，大于序时支出得2.5分；6月末累计1619.91万元，部门得分=1619.91/2036.26*2.5=1.99分；9月末累计2315.04万元，部门得分=2315.04/3054.39*2.5=1.89分；12月末累计4104.31万元，大于序时支出得2.5分。部门得分=2.5+1.99+1.89+2.5=8.88分。</t>
  </si>
  <si>
    <t>结转结余资金控制率（10分）</t>
  </si>
  <si>
    <t>结转结余率</t>
  </si>
  <si>
    <t>部门本年度财政拨款结转结余数与财政拨款决算收入数的比率，用以评价部门对本年度结转结余资金的实际控制程度。结转结余率小于或等于5%的，得满分；结转结余率大于或等于15%的，得0分；结转结余率在5%-15%之间的，按公式计算得分。
某部门得分=（15%－结转结余率）÷（15%-5%）×该指标分值。
结转结余率=（本年结转结余数/决算收入数）×100%。</t>
  </si>
  <si>
    <t>查阅财政拨款收入支出决算总表，发现本年末结转结余合计1470.52万元，本年财政拨款收入总计4792.08万元。结转结余率=1470.52/4792.08*100%=30.69%，结转结余率大于15%,得0分</t>
  </si>
  <si>
    <t>结转结余变动率</t>
  </si>
  <si>
    <t xml:space="preserve">部门本年度累计结转结余数与上年度累计结转结余数的比较，评价部门对控制结转结余资金的努力程度。结转结余变动率小于或等于5%的，得满分；大于或等于15%的，得0分；在5%-15%之间的，按公式计算得分。
某部门得分=（15%－结转结余率）÷（15%-5%）×该指标分值。
某部门结转结余变动率=(本年度累计结转结余数-上年度累计结转结余数)÷上年度累计结转结余数 ×100%
</t>
  </si>
  <si>
    <t>查阅本年度及上年度收入支出决算总表，发现本年末结转结余合计1470.52万元，上年末结转结余合计1408.60万元。部门结转结余变动率=(1470.52-1408.60)/1408.60*100%=4.40%,结转结余变动率小于5%，得5分。</t>
  </si>
  <si>
    <t>公用经费管理（6分）</t>
  </si>
  <si>
    <t>部门（单位）本年度实际支出的公用经费总额与预算安排的公用经费总额的比率，用以反映和考核部门（单位）对机构运转成本的实际控制程度。</t>
  </si>
  <si>
    <t>公用经费控制率=（实际支出公用经费总额/预算安排公用经费总额）×100%。</t>
  </si>
  <si>
    <t>年初预算公用经费为284.20万元，实际支出284.20万元，公用经费控制率=284.20/284.20*100%=100%得6分。</t>
  </si>
  <si>
    <t>三公经费管理（8分）</t>
  </si>
  <si>
    <t>部门（单位）本年度“三公经费”实际支出数与预算安排数的比率，用以反映和考核部门（单位）对“三公经费”的实际控制程度</t>
  </si>
  <si>
    <t>“三公经费”控制率=（“三公经费”实际支出数/“三公经费”预算安排数）×100%。</t>
  </si>
  <si>
    <t>查阅决算表、预算表，三公经费支出决算数为55.77万元，三公经费预算数为62万元。“三公经费”控制率=55.77/62*100%=89.95%*8=7.20分。</t>
  </si>
  <si>
    <t>政府采购管理（6分）</t>
  </si>
  <si>
    <t>政府采购预算执行率</t>
  </si>
  <si>
    <t>政府采购支付金额/政府采购决算金额*6分计算得分</t>
  </si>
  <si>
    <t>部门得分=714/1400*6=3.06</t>
  </si>
  <si>
    <t>预算管理（20分）</t>
  </si>
  <si>
    <t>预决算信息公开管理（5分）</t>
  </si>
  <si>
    <t>预决算信息公开</t>
  </si>
  <si>
    <t>按照政府信息公开有关规定，对部门预决算、三公经费、绩效管理等进行公开。（1）公开部门预算信息；（2）公开部门决算信息；（3）公开三公经费预算信息；（4）公开三公经费决算信息；（5）公开绩效管理信息；（6）按规定应公开的其他事项。
每公开1项得1分。公开的内容不完整、不细化、不及时的，每项扣0.5分，扣完为止。</t>
  </si>
  <si>
    <t>部门已按照规定公开相关信息，且完整细化及时</t>
  </si>
  <si>
    <t>人员控制（5分）</t>
  </si>
  <si>
    <t>财政供养人员控制率</t>
  </si>
  <si>
    <t>部门(单位）本年度在编人数（含工勤人员）与核定编制数（含工勤人员）的比率，比率≤100%得5分；﹥100%的，得0分。
部门财政供养人员控制率=（本年实有在职人数÷编制人数）×100%。</t>
  </si>
  <si>
    <t>部门财政供养人员控制率=（23÷28）×100%&lt;100%,得5分。</t>
  </si>
  <si>
    <t>资金使用管理（5分）</t>
  </si>
  <si>
    <t>资金使用合规性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</si>
  <si>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</si>
  <si>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t>
  </si>
  <si>
    <t>资产管理（5分）</t>
  </si>
  <si>
    <t>资产管理制度健全性、管理安全性</t>
  </si>
  <si>
    <t xml:space="preserve">
①制定或具有资产管理制度得1分
②资产保存完整、使用合规、配置合理、处置规范、收入及时足额上缴得1分
</t>
  </si>
  <si>
    <t>①有资产管理制度得1分
②资产保存完整、使用合规、配置合理、处置规范、收入及时足额上缴得1分</t>
  </si>
  <si>
    <t>固定资产利用率</t>
  </si>
  <si>
    <t>固定资产利用率=（实际在用固定资产总额/所有固定资产总额）×100%。
某部门得分=（固定资产利用率%－85%）÷（95%-85%）×该指标分值。</t>
  </si>
  <si>
    <t>固定资产利用率=（2430.18/2430.18）×100%=100%，部门得分=（100%－85%）÷（95%-85%）×3=3</t>
  </si>
  <si>
    <t>履职效果（10分）</t>
  </si>
  <si>
    <t>经济效益</t>
  </si>
  <si>
    <t>此三项指标为设置部门整体支出绩效评价指标时必须考虑的共性要素。
部门单位应根据部门实际并结合部门整体支出绩效目标设立情况有选择的进行设置，并将其细化为相应的个性化指标。</t>
  </si>
  <si>
    <t>部门荣获江西省人民政府颁发“第15届江西省文明单位”及江西省厅交通管理局颁发“2019年大庆交通安保工作成绩突出集体”荣誉，但综合本次绩效考评，该部门履职效果仍存在问题。</t>
  </si>
  <si>
    <t>社会效益</t>
  </si>
  <si>
    <t>生态效益</t>
  </si>
  <si>
    <t>满意度</t>
  </si>
  <si>
    <t>社会公众或服务对象满意度</t>
  </si>
  <si>
    <t>95%（含）以上计2.5分；
85%（含）-95%，计1.5分；
75%（含）-85%，计1分；
低于75%计0分。</t>
  </si>
  <si>
    <t xml:space="preserve">总分      </t>
  </si>
  <si>
    <t>备注：1、评分依据及简要说明：请填写具体数值，详细计算公式和过程；</t>
  </si>
  <si>
    <t xml:space="preserve">     2、如根据部门（单位）实际修改调整了附件1《部门整体支出绩效评价指标体系（参考样表）》，须相应修改调整本表中的对应部分。</t>
  </si>
  <si>
    <t xml:space="preserve">    3、评价结果分为优（≥90分）、良（&lt;90分，≥80分）、中（&lt;80分，≥60分）、差（&lt;60分）四个等级</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</si>
</sst>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1"/>
      <name val="宋体"/>
      <charset val="134"/>
    </font>
    <font>
      <b/>
      <u/>
      <sz val="20"/>
      <color indexed="8"/>
      <name val="宋体"/>
      <charset val="134"/>
    </font>
    <font>
      <b/>
      <u/>
      <sz val="20"/>
      <color indexed="0"/>
      <name val="宋体"/>
      <charset val="134"/>
    </font>
    <font>
      <b/>
      <u/>
      <sz val="14"/>
      <color indexed="8"/>
      <name val="宋体"/>
      <charset val="134"/>
    </font>
    <font>
      <b/>
      <u/>
      <sz val="14"/>
      <color indexed="0"/>
      <name val="宋体"/>
      <charset val="134"/>
    </font>
    <font>
      <b/>
      <sz val="11"/>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1" fillId="5" borderId="0" applyNumberFormat="0" applyBorder="0" applyAlignment="0" applyProtection="0">
      <alignment vertical="center"/>
    </xf>
    <xf numFmtId="0" fontId="15" fillId="8" borderId="1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4" borderId="0" applyNumberFormat="0" applyBorder="0" applyAlignment="0" applyProtection="0">
      <alignment vertical="center"/>
    </xf>
    <xf numFmtId="0" fontId="13" fillId="6" borderId="0" applyNumberFormat="0" applyBorder="0" applyAlignment="0" applyProtection="0">
      <alignment vertical="center"/>
    </xf>
    <xf numFmtId="43" fontId="9" fillId="0" borderId="0" applyFont="0" applyFill="0" applyBorder="0" applyAlignment="0" applyProtection="0">
      <alignment vertical="center"/>
    </xf>
    <xf numFmtId="0" fontId="16" fillId="10"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2" borderId="17" applyNumberFormat="0" applyFont="0" applyAlignment="0" applyProtection="0">
      <alignment vertical="center"/>
    </xf>
    <xf numFmtId="0" fontId="16" fillId="11"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16" fillId="9" borderId="0" applyNumberFormat="0" applyBorder="0" applyAlignment="0" applyProtection="0">
      <alignment vertical="center"/>
    </xf>
    <xf numFmtId="0" fontId="12" fillId="0" borderId="20" applyNumberFormat="0" applyFill="0" applyAlignment="0" applyProtection="0">
      <alignment vertical="center"/>
    </xf>
    <xf numFmtId="0" fontId="16" fillId="13" borderId="0" applyNumberFormat="0" applyBorder="0" applyAlignment="0" applyProtection="0">
      <alignment vertical="center"/>
    </xf>
    <xf numFmtId="0" fontId="23" fillId="15" borderId="21" applyNumberFormat="0" applyAlignment="0" applyProtection="0">
      <alignment vertical="center"/>
    </xf>
    <xf numFmtId="0" fontId="24" fillId="15" borderId="18" applyNumberFormat="0" applyAlignment="0" applyProtection="0">
      <alignment vertical="center"/>
    </xf>
    <xf numFmtId="0" fontId="25" fillId="17" borderId="22" applyNumberFormat="0" applyAlignment="0" applyProtection="0">
      <alignment vertical="center"/>
    </xf>
    <xf numFmtId="0" fontId="11" fillId="18" borderId="0" applyNumberFormat="0" applyBorder="0" applyAlignment="0" applyProtection="0">
      <alignment vertical="center"/>
    </xf>
    <xf numFmtId="0" fontId="16" fillId="20" borderId="0" applyNumberFormat="0" applyBorder="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21" borderId="0" applyNumberFormat="0" applyBorder="0" applyAlignment="0" applyProtection="0">
      <alignment vertical="center"/>
    </xf>
    <xf numFmtId="0" fontId="14" fillId="7" borderId="0" applyNumberFormat="0" applyBorder="0" applyAlignment="0" applyProtection="0">
      <alignment vertical="center"/>
    </xf>
    <xf numFmtId="0" fontId="11" fillId="22" borderId="0" applyNumberFormat="0" applyBorder="0" applyAlignment="0" applyProtection="0">
      <alignment vertical="center"/>
    </xf>
    <xf numFmtId="0" fontId="16" fillId="14" borderId="0" applyNumberFormat="0" applyBorder="0" applyAlignment="0" applyProtection="0">
      <alignment vertical="center"/>
    </xf>
    <xf numFmtId="0" fontId="11" fillId="16" borderId="0" applyNumberFormat="0" applyBorder="0" applyAlignment="0" applyProtection="0">
      <alignment vertical="center"/>
    </xf>
    <xf numFmtId="0" fontId="11" fillId="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6" fillId="29" borderId="0" applyNumberFormat="0" applyBorder="0" applyAlignment="0" applyProtection="0">
      <alignment vertical="center"/>
    </xf>
    <xf numFmtId="0" fontId="11"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1" fillId="27" borderId="0" applyNumberFormat="0" applyBorder="0" applyAlignment="0" applyProtection="0">
      <alignment vertical="center"/>
    </xf>
    <xf numFmtId="0" fontId="16" fillId="12" borderId="0" applyNumberFormat="0" applyBorder="0" applyAlignment="0" applyProtection="0">
      <alignment vertical="center"/>
    </xf>
    <xf numFmtId="0" fontId="9" fillId="0" borderId="0">
      <alignment vertical="center"/>
    </xf>
  </cellStyleXfs>
  <cellXfs count="49">
    <xf numFmtId="0" fontId="0" fillId="0" borderId="0" xfId="0">
      <alignment vertical="center"/>
    </xf>
    <xf numFmtId="0" fontId="1" fillId="0" borderId="0" xfId="49" applyFont="1">
      <alignment vertical="center"/>
    </xf>
    <xf numFmtId="0" fontId="1" fillId="0" borderId="0" xfId="49" applyFont="1" applyAlignment="1">
      <alignment horizontal="center" vertical="center"/>
    </xf>
    <xf numFmtId="0" fontId="0" fillId="0" borderId="0" xfId="49" applyFont="1" applyAlignment="1">
      <alignment horizontal="left" vertical="center"/>
    </xf>
    <xf numFmtId="0" fontId="2" fillId="0" borderId="0" xfId="49" applyFont="1" applyAlignment="1">
      <alignment horizontal="center" vertical="center"/>
    </xf>
    <xf numFmtId="0" fontId="3" fillId="0" borderId="0" xfId="49"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center" vertical="center"/>
    </xf>
    <xf numFmtId="0" fontId="6" fillId="0" borderId="1" xfId="49" applyFont="1" applyBorder="1" applyAlignment="1">
      <alignment horizontal="center" vertical="center" wrapText="1"/>
    </xf>
    <xf numFmtId="0" fontId="6" fillId="0" borderId="2" xfId="49" applyFont="1" applyBorder="1" applyAlignment="1">
      <alignment horizontal="center" vertical="center" wrapText="1"/>
    </xf>
    <xf numFmtId="0" fontId="6" fillId="0" borderId="3"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vertical="center" wrapText="1"/>
    </xf>
    <xf numFmtId="0" fontId="7" fillId="0" borderId="4" xfId="49" applyFont="1" applyBorder="1" applyAlignment="1">
      <alignment horizontal="center" vertical="center" wrapText="1"/>
    </xf>
    <xf numFmtId="0" fontId="7" fillId="0" borderId="5" xfId="49" applyNumberFormat="1" applyFont="1" applyFill="1" applyBorder="1" applyAlignment="1">
      <alignment horizontal="center" vertical="center" wrapText="1"/>
    </xf>
    <xf numFmtId="0" fontId="7" fillId="0" borderId="5" xfId="49" applyFont="1" applyBorder="1" applyAlignment="1">
      <alignment horizontal="left" vertical="center" wrapText="1"/>
    </xf>
    <xf numFmtId="0" fontId="7" fillId="0" borderId="5" xfId="49" applyFont="1" applyBorder="1" applyAlignment="1">
      <alignment horizontal="left" vertical="top" wrapText="1"/>
    </xf>
    <xf numFmtId="0" fontId="7" fillId="0" borderId="5" xfId="49" applyFont="1" applyBorder="1" applyAlignment="1">
      <alignment horizontal="center" vertical="center" wrapText="1"/>
    </xf>
    <xf numFmtId="0" fontId="7" fillId="0" borderId="6" xfId="49" applyFont="1" applyBorder="1" applyAlignment="1">
      <alignment horizontal="center" vertical="center"/>
    </xf>
    <xf numFmtId="0" fontId="7" fillId="0" borderId="7" xfId="49" applyFont="1" applyBorder="1" applyAlignment="1">
      <alignment horizontal="center" vertical="center" wrapText="1"/>
    </xf>
    <xf numFmtId="0" fontId="7" fillId="0" borderId="6" xfId="49" applyFont="1" applyBorder="1" applyAlignment="1">
      <alignment horizontal="center" vertical="center" wrapText="1"/>
    </xf>
    <xf numFmtId="0" fontId="7" fillId="0" borderId="8" xfId="49" applyFont="1" applyBorder="1" applyAlignment="1">
      <alignment horizontal="center" vertical="center" wrapText="1"/>
    </xf>
    <xf numFmtId="0" fontId="7" fillId="0" borderId="8" xfId="49" applyFont="1" applyBorder="1" applyAlignment="1">
      <alignment horizontal="left" vertical="center" wrapText="1"/>
    </xf>
    <xf numFmtId="0" fontId="7" fillId="0" borderId="9" xfId="49" applyFont="1" applyBorder="1" applyAlignment="1">
      <alignment horizontal="center" vertical="center" wrapText="1"/>
    </xf>
    <xf numFmtId="0" fontId="7" fillId="0" borderId="10" xfId="49" applyFont="1" applyBorder="1" applyAlignment="1">
      <alignment horizontal="center" vertical="center" wrapText="1"/>
    </xf>
    <xf numFmtId="0" fontId="7" fillId="0" borderId="11" xfId="49" applyFont="1" applyBorder="1" applyAlignment="1">
      <alignment horizontal="center" vertical="center" wrapText="1"/>
    </xf>
    <xf numFmtId="0" fontId="7" fillId="0" borderId="12" xfId="49" applyFont="1" applyBorder="1" applyAlignment="1">
      <alignment horizontal="center" vertical="center" wrapText="1"/>
    </xf>
    <xf numFmtId="0" fontId="7" fillId="0" borderId="5" xfId="49" applyFont="1" applyBorder="1">
      <alignment vertical="center"/>
    </xf>
    <xf numFmtId="0" fontId="7" fillId="0" borderId="5" xfId="49" applyFont="1" applyBorder="1" applyAlignment="1">
      <alignment vertical="center" wrapText="1"/>
    </xf>
    <xf numFmtId="0" fontId="7" fillId="0" borderId="4" xfId="49" applyFont="1" applyBorder="1" applyAlignment="1">
      <alignment vertical="center" wrapText="1"/>
    </xf>
    <xf numFmtId="0" fontId="7" fillId="0" borderId="5" xfId="49" applyFont="1" applyBorder="1" applyAlignment="1">
      <alignment horizontal="lef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left" vertical="center" wrapText="1"/>
    </xf>
    <xf numFmtId="0" fontId="7" fillId="0" borderId="14" xfId="49" applyFont="1" applyBorder="1" applyAlignment="1">
      <alignment horizontal="center" vertical="center" wrapText="1"/>
    </xf>
    <xf numFmtId="0" fontId="7" fillId="0" borderId="15" xfId="49" applyFont="1" applyBorder="1" applyAlignment="1">
      <alignment horizontal="center" vertical="center" wrapText="1"/>
    </xf>
    <xf numFmtId="0" fontId="7" fillId="0" borderId="0" xfId="49" applyFont="1" applyBorder="1" applyAlignment="1">
      <alignment horizontal="center" vertical="center" wrapText="1"/>
    </xf>
    <xf numFmtId="0" fontId="7" fillId="0" borderId="16" xfId="49" applyFont="1" applyBorder="1" applyAlignment="1">
      <alignment horizontal="center" vertical="center" wrapText="1"/>
    </xf>
    <xf numFmtId="0" fontId="7" fillId="0" borderId="8" xfId="49" applyFont="1" applyBorder="1" applyAlignment="1">
      <alignment vertical="center" wrapText="1"/>
    </xf>
    <xf numFmtId="0" fontId="8" fillId="0" borderId="5" xfId="49" applyFont="1" applyBorder="1" applyAlignment="1">
      <alignment horizontal="center" vertical="center" wrapText="1"/>
    </xf>
    <xf numFmtId="0" fontId="8" fillId="0" borderId="13" xfId="49" applyFont="1" applyBorder="1" applyAlignment="1">
      <alignment horizontal="center" vertical="center" wrapText="1"/>
    </xf>
    <xf numFmtId="0" fontId="7" fillId="0" borderId="6" xfId="49" applyFont="1" applyBorder="1" applyAlignment="1">
      <alignment vertical="center" wrapText="1"/>
    </xf>
    <xf numFmtId="0" fontId="7" fillId="0" borderId="0" xfId="49" applyFont="1" applyAlignment="1">
      <alignment horizontal="left" vertical="center"/>
    </xf>
    <xf numFmtId="0" fontId="7" fillId="0" borderId="0" xfId="49" applyFont="1">
      <alignment vertical="center"/>
    </xf>
    <xf numFmtId="0" fontId="7" fillId="0" borderId="0" xfId="49" applyFont="1" applyAlignment="1">
      <alignment horizontal="left" vertical="center" wrapText="1"/>
    </xf>
    <xf numFmtId="0" fontId="7" fillId="0" borderId="0" xfId="49"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7" workbookViewId="0">
      <selection activeCell="H7" sqref="H7"/>
    </sheetView>
  </sheetViews>
  <sheetFormatPr defaultColWidth="9" defaultRowHeight="13.5"/>
  <cols>
    <col min="1" max="1" width="9.875" style="1" customWidth="1"/>
    <col min="2" max="2" width="9.125" style="1" customWidth="1"/>
    <col min="3" max="3" width="12.625" style="1" customWidth="1"/>
    <col min="4" max="4" width="9" style="1"/>
    <col min="5" max="5" width="23.5" style="1" customWidth="1"/>
    <col min="6" max="6" width="4.625" style="2" customWidth="1"/>
    <col min="7" max="7" width="5.625" style="1" customWidth="1"/>
    <col min="8" max="8" width="31.25" style="1" customWidth="1"/>
    <col min="9" max="9" width="11.5" style="1"/>
    <col min="10" max="11" width="12.625" style="1"/>
    <col min="12" max="16384" width="9" style="1"/>
  </cols>
  <sheetData>
    <row r="1" ht="14.25" spans="1:1">
      <c r="A1" s="3" t="s">
        <v>0</v>
      </c>
    </row>
    <row r="2" ht="25.5" spans="1:7">
      <c r="A2" s="4" t="s">
        <v>1</v>
      </c>
      <c r="B2" s="5"/>
      <c r="C2" s="5"/>
      <c r="D2" s="5"/>
      <c r="E2" s="5"/>
      <c r="F2" s="5"/>
      <c r="G2" s="5"/>
    </row>
    <row r="3" ht="18.75" spans="1:7">
      <c r="A3" s="6"/>
      <c r="B3" s="7"/>
      <c r="C3" s="7"/>
      <c r="D3" s="7"/>
      <c r="E3" s="7"/>
      <c r="F3" s="7"/>
      <c r="G3" s="7"/>
    </row>
    <row r="4" ht="27" spans="1:8">
      <c r="A4" s="8" t="s">
        <v>2</v>
      </c>
      <c r="B4" s="9" t="s">
        <v>3</v>
      </c>
      <c r="C4" s="10" t="s">
        <v>4</v>
      </c>
      <c r="D4" s="11" t="s">
        <v>5</v>
      </c>
      <c r="E4" s="11"/>
      <c r="F4" s="9" t="s">
        <v>6</v>
      </c>
      <c r="G4" s="10" t="s">
        <v>7</v>
      </c>
      <c r="H4" s="12" t="s">
        <v>8</v>
      </c>
    </row>
    <row r="5" ht="110.25" customHeight="1" spans="1:8">
      <c r="A5" s="13" t="s">
        <v>9</v>
      </c>
      <c r="B5" s="14" t="s">
        <v>10</v>
      </c>
      <c r="C5" s="14" t="s">
        <v>11</v>
      </c>
      <c r="D5" s="15" t="s">
        <v>12</v>
      </c>
      <c r="E5" s="16"/>
      <c r="F5" s="17">
        <v>5</v>
      </c>
      <c r="G5" s="18">
        <v>3</v>
      </c>
      <c r="H5" s="17" t="s">
        <v>13</v>
      </c>
    </row>
    <row r="6" ht="36" spans="1:8">
      <c r="A6" s="19"/>
      <c r="B6" s="14"/>
      <c r="C6" s="17" t="s">
        <v>14</v>
      </c>
      <c r="D6" s="15" t="s">
        <v>15</v>
      </c>
      <c r="E6" s="16"/>
      <c r="F6" s="17">
        <v>5</v>
      </c>
      <c r="G6" s="20">
        <v>5</v>
      </c>
      <c r="H6" s="17" t="s">
        <v>16</v>
      </c>
    </row>
    <row r="7" ht="24" spans="1:8">
      <c r="A7" s="19"/>
      <c r="B7" s="19" t="s">
        <v>17</v>
      </c>
      <c r="C7" s="21" t="s">
        <v>18</v>
      </c>
      <c r="D7" s="22" t="s">
        <v>19</v>
      </c>
      <c r="E7" s="22"/>
      <c r="F7" s="17">
        <v>6</v>
      </c>
      <c r="G7" s="17">
        <v>3</v>
      </c>
      <c r="H7" s="17" t="s">
        <v>20</v>
      </c>
    </row>
    <row r="8" ht="43.5" customHeight="1" spans="1:8">
      <c r="A8" s="19"/>
      <c r="B8" s="21"/>
      <c r="C8" s="17" t="s">
        <v>21</v>
      </c>
      <c r="D8" s="15" t="s">
        <v>22</v>
      </c>
      <c r="E8" s="15"/>
      <c r="F8" s="17">
        <v>4</v>
      </c>
      <c r="G8" s="17">
        <v>4</v>
      </c>
      <c r="H8" s="17" t="s">
        <v>23</v>
      </c>
    </row>
    <row r="9" ht="153" customHeight="1" spans="1:10">
      <c r="A9" s="13" t="s">
        <v>24</v>
      </c>
      <c r="B9" s="13" t="s">
        <v>25</v>
      </c>
      <c r="C9" s="17" t="s">
        <v>26</v>
      </c>
      <c r="D9" s="15" t="s">
        <v>27</v>
      </c>
      <c r="E9" s="15"/>
      <c r="F9" s="17">
        <v>5</v>
      </c>
      <c r="G9" s="20">
        <v>0</v>
      </c>
      <c r="H9" s="17" t="s">
        <v>28</v>
      </c>
      <c r="I9" s="1">
        <f>3321.56/4792.08</f>
        <v>0.69313533997763</v>
      </c>
      <c r="J9" s="1">
        <f>3904.5/5375.02</f>
        <v>0.726415901708273</v>
      </c>
    </row>
    <row r="10" ht="146.25" customHeight="1" spans="1:8">
      <c r="A10" s="19"/>
      <c r="B10" s="21"/>
      <c r="C10" s="17" t="s">
        <v>29</v>
      </c>
      <c r="D10" s="15" t="s">
        <v>30</v>
      </c>
      <c r="E10" s="15"/>
      <c r="F10" s="17">
        <v>5</v>
      </c>
      <c r="G10" s="20">
        <v>5</v>
      </c>
      <c r="H10" s="17" t="s">
        <v>31</v>
      </c>
    </row>
    <row r="11" ht="156" customHeight="1" spans="1:10">
      <c r="A11" s="19"/>
      <c r="B11" s="17" t="s">
        <v>32</v>
      </c>
      <c r="C11" s="17" t="s">
        <v>33</v>
      </c>
      <c r="D11" s="15" t="s">
        <v>34</v>
      </c>
      <c r="E11" s="15"/>
      <c r="F11" s="17">
        <v>10</v>
      </c>
      <c r="G11" s="20">
        <v>8.88</v>
      </c>
      <c r="H11" s="17" t="s">
        <v>35</v>
      </c>
      <c r="I11" s="1">
        <f>4072.52*0.5</f>
        <v>2036.26</v>
      </c>
      <c r="J11" s="1">
        <f>2.5+1.99+1.89+2.5</f>
        <v>8.88</v>
      </c>
    </row>
    <row r="12" ht="159.75" customHeight="1" spans="1:10">
      <c r="A12" s="19"/>
      <c r="B12" s="13" t="s">
        <v>36</v>
      </c>
      <c r="C12" s="17" t="s">
        <v>37</v>
      </c>
      <c r="D12" s="15" t="s">
        <v>38</v>
      </c>
      <c r="E12" s="15"/>
      <c r="F12" s="17">
        <v>5</v>
      </c>
      <c r="G12" s="20">
        <v>0</v>
      </c>
      <c r="H12" s="17" t="s">
        <v>39</v>
      </c>
      <c r="I12" s="1">
        <f>1470.52/4792.08*100%</f>
        <v>0.30686466002237</v>
      </c>
      <c r="J12" s="1">
        <f>1470.52/3917.68</f>
        <v>0.375354801821486</v>
      </c>
    </row>
    <row r="13" ht="180" customHeight="1" spans="1:11">
      <c r="A13" s="19"/>
      <c r="B13" s="21"/>
      <c r="C13" s="17" t="s">
        <v>40</v>
      </c>
      <c r="D13" s="15" t="s">
        <v>41</v>
      </c>
      <c r="E13" s="15"/>
      <c r="F13" s="17">
        <v>5</v>
      </c>
      <c r="G13" s="20">
        <v>5</v>
      </c>
      <c r="H13" s="17" t="s">
        <v>42</v>
      </c>
      <c r="I13" s="1">
        <f>1470.52-1408.6</f>
        <v>61.9200000000001</v>
      </c>
      <c r="J13" s="1">
        <f>I13/1408.6*100</f>
        <v>4.39585403947182</v>
      </c>
      <c r="K13" s="1">
        <f>J13/874.4</f>
        <v>0.00502728046600163</v>
      </c>
    </row>
    <row r="14" customHeight="1" spans="1:8">
      <c r="A14" s="19"/>
      <c r="B14" s="13" t="s">
        <v>43</v>
      </c>
      <c r="C14" s="13" t="s">
        <v>44</v>
      </c>
      <c r="D14" s="23" t="s">
        <v>45</v>
      </c>
      <c r="E14" s="24"/>
      <c r="F14" s="13">
        <v>6</v>
      </c>
      <c r="G14" s="13">
        <v>6</v>
      </c>
      <c r="H14" s="13" t="s">
        <v>46</v>
      </c>
    </row>
    <row r="15" ht="144" customHeight="1" spans="1:10">
      <c r="A15" s="19"/>
      <c r="B15" s="21"/>
      <c r="C15" s="21"/>
      <c r="D15" s="25"/>
      <c r="E15" s="26"/>
      <c r="F15" s="21"/>
      <c r="G15" s="21"/>
      <c r="H15" s="21"/>
      <c r="J15" s="1">
        <f>584.98/145.22</f>
        <v>4.02823302575403</v>
      </c>
    </row>
    <row r="16" ht="14.25" customHeight="1" spans="1:8">
      <c r="A16" s="19"/>
      <c r="B16" s="17" t="s">
        <v>47</v>
      </c>
      <c r="C16" s="13" t="s">
        <v>48</v>
      </c>
      <c r="D16" s="23" t="s">
        <v>49</v>
      </c>
      <c r="E16" s="24"/>
      <c r="F16" s="13">
        <v>8</v>
      </c>
      <c r="G16" s="13">
        <v>7.2</v>
      </c>
      <c r="H16" s="13" t="s">
        <v>50</v>
      </c>
    </row>
    <row r="17" ht="133.5" customHeight="1" spans="1:8">
      <c r="A17" s="19"/>
      <c r="B17" s="17"/>
      <c r="C17" s="21"/>
      <c r="D17" s="25"/>
      <c r="E17" s="26"/>
      <c r="F17" s="21"/>
      <c r="G17" s="21"/>
      <c r="H17" s="21"/>
    </row>
    <row r="18" ht="24" spans="1:9">
      <c r="A18" s="21"/>
      <c r="B18" s="17" t="s">
        <v>51</v>
      </c>
      <c r="C18" s="17" t="s">
        <v>52</v>
      </c>
      <c r="D18" s="15" t="s">
        <v>53</v>
      </c>
      <c r="E18" s="15"/>
      <c r="F18" s="17">
        <v>6</v>
      </c>
      <c r="G18" s="20">
        <v>3.06</v>
      </c>
      <c r="H18" s="27" t="s">
        <v>54</v>
      </c>
      <c r="I18" s="1">
        <f>714/1400</f>
        <v>0.51</v>
      </c>
    </row>
    <row r="19" ht="150" customHeight="1" spans="1:8">
      <c r="A19" s="13" t="s">
        <v>55</v>
      </c>
      <c r="B19" s="17" t="s">
        <v>56</v>
      </c>
      <c r="C19" s="17" t="s">
        <v>57</v>
      </c>
      <c r="D19" s="15" t="s">
        <v>58</v>
      </c>
      <c r="E19" s="15"/>
      <c r="F19" s="17">
        <v>5</v>
      </c>
      <c r="G19" s="20">
        <v>5</v>
      </c>
      <c r="H19" s="28" t="s">
        <v>59</v>
      </c>
    </row>
    <row r="20" ht="95.25" customHeight="1" spans="1:8">
      <c r="A20" s="19"/>
      <c r="B20" s="17" t="s">
        <v>60</v>
      </c>
      <c r="C20" s="17" t="s">
        <v>61</v>
      </c>
      <c r="D20" s="15" t="s">
        <v>62</v>
      </c>
      <c r="E20" s="15"/>
      <c r="F20" s="17">
        <v>5</v>
      </c>
      <c r="G20" s="20">
        <v>5</v>
      </c>
      <c r="H20" s="28" t="s">
        <v>63</v>
      </c>
    </row>
    <row r="21" ht="149.25" customHeight="1" spans="1:8">
      <c r="A21" s="19"/>
      <c r="B21" s="29" t="s">
        <v>64</v>
      </c>
      <c r="C21" s="17" t="s">
        <v>65</v>
      </c>
      <c r="D21" s="15" t="s">
        <v>66</v>
      </c>
      <c r="E21" s="30"/>
      <c r="F21" s="17">
        <v>5</v>
      </c>
      <c r="G21" s="20">
        <v>5</v>
      </c>
      <c r="H21" s="28" t="s">
        <v>67</v>
      </c>
    </row>
    <row r="22" ht="68.25" customHeight="1" spans="1:8">
      <c r="A22" s="19"/>
      <c r="B22" s="31" t="s">
        <v>68</v>
      </c>
      <c r="C22" s="32" t="s">
        <v>69</v>
      </c>
      <c r="D22" s="33" t="s">
        <v>70</v>
      </c>
      <c r="E22" s="34"/>
      <c r="F22" s="17">
        <v>2</v>
      </c>
      <c r="G22" s="20">
        <v>2</v>
      </c>
      <c r="H22" s="28" t="s">
        <v>71</v>
      </c>
    </row>
    <row r="23" ht="68.25" customHeight="1" spans="1:10">
      <c r="A23" s="21"/>
      <c r="B23" s="35"/>
      <c r="C23" s="32" t="s">
        <v>72</v>
      </c>
      <c r="D23" s="36" t="s">
        <v>73</v>
      </c>
      <c r="E23" s="36"/>
      <c r="F23" s="17">
        <v>3</v>
      </c>
      <c r="G23" s="20">
        <v>3</v>
      </c>
      <c r="H23" s="28" t="s">
        <v>74</v>
      </c>
      <c r="J23" s="1">
        <f>15%/10%</f>
        <v>1.5</v>
      </c>
    </row>
    <row r="24" ht="43.5" customHeight="1" spans="1:11">
      <c r="A24" s="13" t="s">
        <v>75</v>
      </c>
      <c r="B24" s="28" t="s">
        <v>76</v>
      </c>
      <c r="C24" s="17"/>
      <c r="D24" s="23" t="s">
        <v>77</v>
      </c>
      <c r="E24" s="37"/>
      <c r="F24" s="17">
        <v>2.5</v>
      </c>
      <c r="G24" s="13">
        <v>7.79</v>
      </c>
      <c r="H24" s="13" t="s">
        <v>78</v>
      </c>
      <c r="K24" s="1">
        <f>70.14/90*10</f>
        <v>7.79333333333333</v>
      </c>
    </row>
    <row r="25" ht="43.5" customHeight="1" spans="1:8">
      <c r="A25" s="19"/>
      <c r="B25" s="28" t="s">
        <v>79</v>
      </c>
      <c r="C25" s="17"/>
      <c r="D25" s="38"/>
      <c r="E25" s="39"/>
      <c r="F25" s="17">
        <v>2.5</v>
      </c>
      <c r="G25" s="19"/>
      <c r="H25" s="19"/>
    </row>
    <row r="26" ht="34.5" customHeight="1" spans="1:8">
      <c r="A26" s="19"/>
      <c r="B26" s="28" t="s">
        <v>80</v>
      </c>
      <c r="C26" s="17"/>
      <c r="D26" s="25"/>
      <c r="E26" s="40"/>
      <c r="F26" s="17">
        <v>2.5</v>
      </c>
      <c r="G26" s="19"/>
      <c r="H26" s="19"/>
    </row>
    <row r="27" ht="68.25" customHeight="1" spans="1:8">
      <c r="A27" s="21"/>
      <c r="B27" s="41" t="s">
        <v>81</v>
      </c>
      <c r="C27" s="17" t="s">
        <v>82</v>
      </c>
      <c r="D27" s="23" t="s">
        <v>83</v>
      </c>
      <c r="E27" s="24"/>
      <c r="F27" s="17">
        <v>2.5</v>
      </c>
      <c r="G27" s="21"/>
      <c r="H27" s="21"/>
    </row>
    <row r="28" spans="1:8">
      <c r="A28" s="42" t="s">
        <v>84</v>
      </c>
      <c r="B28" s="42"/>
      <c r="C28" s="42"/>
      <c r="D28" s="42"/>
      <c r="E28" s="42"/>
      <c r="F28" s="43">
        <v>100</v>
      </c>
      <c r="G28" s="44">
        <f>SUM(G5:G27)</f>
        <v>77.93</v>
      </c>
      <c r="H28" s="27"/>
    </row>
    <row r="29" spans="1:8">
      <c r="A29" s="45" t="s">
        <v>85</v>
      </c>
      <c r="B29" s="45"/>
      <c r="C29" s="45"/>
      <c r="D29" s="45"/>
      <c r="E29" s="45"/>
      <c r="F29" s="45"/>
      <c r="G29" s="45"/>
      <c r="H29" s="46"/>
    </row>
    <row r="30" ht="37.5" customHeight="1" spans="1:8">
      <c r="A30" s="47" t="s">
        <v>86</v>
      </c>
      <c r="B30" s="47"/>
      <c r="C30" s="47"/>
      <c r="D30" s="47"/>
      <c r="E30" s="47"/>
      <c r="F30" s="47"/>
      <c r="G30" s="47"/>
      <c r="H30" s="46"/>
    </row>
    <row r="31" spans="1:8">
      <c r="A31" s="46" t="s">
        <v>87</v>
      </c>
      <c r="B31" s="46"/>
      <c r="C31" s="46"/>
      <c r="D31" s="46"/>
      <c r="E31" s="46"/>
      <c r="F31" s="48"/>
      <c r="G31" s="46"/>
      <c r="H31" s="46"/>
    </row>
  </sheetData>
  <mergeCells count="45">
    <mergeCell ref="A2:G2"/>
    <mergeCell ref="D4:E4"/>
    <mergeCell ref="D5:E5"/>
    <mergeCell ref="D6:E6"/>
    <mergeCell ref="D7:E7"/>
    <mergeCell ref="D8:E8"/>
    <mergeCell ref="D9:E9"/>
    <mergeCell ref="D10:E10"/>
    <mergeCell ref="D11:E11"/>
    <mergeCell ref="D12:E12"/>
    <mergeCell ref="D13:E13"/>
    <mergeCell ref="D18:E18"/>
    <mergeCell ref="D19:E19"/>
    <mergeCell ref="D20:E20"/>
    <mergeCell ref="D21:E21"/>
    <mergeCell ref="D22:E22"/>
    <mergeCell ref="D23:E23"/>
    <mergeCell ref="D27:E27"/>
    <mergeCell ref="A28:E28"/>
    <mergeCell ref="A29:G29"/>
    <mergeCell ref="A30:G30"/>
    <mergeCell ref="A5:A8"/>
    <mergeCell ref="A9:A18"/>
    <mergeCell ref="A19:A23"/>
    <mergeCell ref="A24:A27"/>
    <mergeCell ref="B5:B6"/>
    <mergeCell ref="B7:B8"/>
    <mergeCell ref="B9:B10"/>
    <mergeCell ref="B12:B13"/>
    <mergeCell ref="B14:B15"/>
    <mergeCell ref="B16:B17"/>
    <mergeCell ref="B22:B23"/>
    <mergeCell ref="C14:C15"/>
    <mergeCell ref="C16:C17"/>
    <mergeCell ref="F14:F15"/>
    <mergeCell ref="F16:F17"/>
    <mergeCell ref="G14:G15"/>
    <mergeCell ref="G16:G17"/>
    <mergeCell ref="G24:G27"/>
    <mergeCell ref="H14:H15"/>
    <mergeCell ref="H16:H17"/>
    <mergeCell ref="H24:H27"/>
    <mergeCell ref="D14:E15"/>
    <mergeCell ref="D16:E17"/>
    <mergeCell ref="D24:E26"/>
  </mergeCells>
  <printOptions horizontalCentered="1"/>
  <pageMargins left="0.196850393700787" right="0.196850393700787" top="0.393700787401575" bottom="0.393700787401575" header="0.31496062992126" footer="0.31496062992126"/>
  <pageSetup paperSize="9" scale="90"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柒贰叁</cp:lastModifiedBy>
  <dcterms:created xsi:type="dcterms:W3CDTF">2020-04-17T02:41:00Z</dcterms:created>
  <cp:lastPrinted>2020-06-04T08:46:00Z</cp:lastPrinted>
  <dcterms:modified xsi:type="dcterms:W3CDTF">2020-08-10T03:40:55Z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