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 tabRatio="753" firstSheet="4" activeTab="19"/>
  </bookViews>
  <sheets>
    <sheet name="封面" sheetId="12" r:id="rId1"/>
    <sheet name="人员" sheetId="14" r:id="rId2"/>
    <sheet name="非税征收情况" sheetId="5" r:id="rId3"/>
    <sheet name="收入来源表" sheetId="21" r:id="rId4"/>
    <sheet name="经费安排" sheetId="6" r:id="rId5"/>
    <sheet name="公用经费" sheetId="7" r:id="rId6"/>
    <sheet name="业务费" sheetId="8" r:id="rId7"/>
    <sheet name="项目费" sheetId="9" r:id="rId8"/>
    <sheet name="政府采购" sheetId="11" r:id="rId9"/>
    <sheet name="民生" sheetId="15" r:id="rId10"/>
    <sheet name="行政工资" sheetId="16" r:id="rId11"/>
    <sheet name="支出明细表" sheetId="19" r:id="rId12"/>
    <sheet name="财政统发人员工资" sheetId="17" r:id="rId13"/>
    <sheet name="财政安排离退休" sheetId="22" r:id="rId14"/>
    <sheet name="自收自人员工资" sheetId="20" r:id="rId15"/>
    <sheet name="自收自支离退休" sheetId="23" r:id="rId16"/>
    <sheet name="抚恤" sheetId="24" r:id="rId17"/>
    <sheet name="乡镇津贴" sheetId="25" r:id="rId18"/>
    <sheet name="采购" sheetId="26" r:id="rId19"/>
    <sheet name="项目滚动规划情况表" sheetId="29" r:id="rId20"/>
    <sheet name="三公经费统计表" sheetId="30" r:id="rId21"/>
    <sheet name="租金统计表" sheetId="31" r:id="rId22"/>
    <sheet name="绩效目标表" sheetId="33" r:id="rId23"/>
  </sheets>
  <definedNames>
    <definedName name="_xlnm.Print_Area" localSheetId="12">财政统发人员工资!$1:$18</definedName>
    <definedName name="_xlnm.Print_Area" localSheetId="11">支出明细表!$A$1:$H$125</definedName>
    <definedName name="_xlnm.Print_Area" localSheetId="14">自收自人员工资!$2:$24</definedName>
    <definedName name="_xlnm.Print_Titles" localSheetId="13">财政安排离退休!$1:$4</definedName>
    <definedName name="_xlnm.Print_Titles" localSheetId="12">财政统发人员工资!$A:$B,财政统发人员工资!$1:$4</definedName>
    <definedName name="_xlnm.Print_Titles" localSheetId="2">非税征收情况!$1:$5</definedName>
    <definedName name="_xlnm.Print_Titles" localSheetId="5">公用经费!$1:$4</definedName>
    <definedName name="_xlnm.Print_Titles" localSheetId="4">经费安排!$1:$4</definedName>
    <definedName name="_xlnm.Print_Titles" localSheetId="1">人员!$1:$4</definedName>
    <definedName name="_xlnm.Print_Titles" localSheetId="7">项目费!$1:$4</definedName>
    <definedName name="_xlnm.Print_Titles" localSheetId="10">行政工资!$1:$5</definedName>
    <definedName name="_xlnm.Print_Titles" localSheetId="6">业务费!$1:$4</definedName>
    <definedName name="_xlnm.Print_Titles" localSheetId="8">政府采购!$1:$4</definedName>
    <definedName name="_xlnm.Print_Titles" localSheetId="11">支出明细表!$1:$5</definedName>
    <definedName name="_xlnm.Print_Titles" localSheetId="14">自收自人员工资!$A:$B,自收自人员工资!$1:$4</definedName>
  </definedNames>
  <calcPr calcId="125725"/>
</workbook>
</file>

<file path=xl/calcChain.xml><?xml version="1.0" encoding="utf-8"?>
<calcChain xmlns="http://schemas.openxmlformats.org/spreadsheetml/2006/main">
  <c r="G10" i="33"/>
  <c r="F10"/>
  <c r="F5" i="31"/>
  <c r="E5"/>
  <c r="F5" i="30"/>
  <c r="E5"/>
  <c r="D5"/>
  <c r="C5"/>
  <c r="B5"/>
  <c r="J15" i="26"/>
  <c r="G15"/>
  <c r="J14"/>
  <c r="G14"/>
  <c r="J13"/>
  <c r="G13"/>
  <c r="J12"/>
  <c r="G12"/>
  <c r="J11"/>
  <c r="G11"/>
  <c r="J10"/>
  <c r="G10"/>
  <c r="J9"/>
  <c r="G9"/>
  <c r="J8"/>
  <c r="G8"/>
  <c r="J7"/>
  <c r="G7"/>
  <c r="J6"/>
  <c r="G6"/>
  <c r="P5"/>
  <c r="O5"/>
  <c r="N5"/>
  <c r="M5"/>
  <c r="L5"/>
  <c r="K5"/>
  <c r="J5"/>
  <c r="I5"/>
  <c r="H5"/>
  <c r="G5"/>
  <c r="F5"/>
  <c r="G20" i="25"/>
  <c r="G19"/>
  <c r="G18"/>
  <c r="G17"/>
  <c r="G16"/>
  <c r="G15"/>
  <c r="G14"/>
  <c r="G13"/>
  <c r="G12"/>
  <c r="G11"/>
  <c r="G10"/>
  <c r="G9"/>
  <c r="G8"/>
  <c r="G7"/>
  <c r="G6"/>
  <c r="I5"/>
  <c r="H5"/>
  <c r="G5"/>
  <c r="F5"/>
  <c r="D4" i="24"/>
  <c r="A2"/>
  <c r="C20" i="23"/>
  <c r="C19"/>
  <c r="C18"/>
  <c r="C17"/>
  <c r="C16"/>
  <c r="C15"/>
  <c r="C14"/>
  <c r="C13"/>
  <c r="C12"/>
  <c r="C11"/>
  <c r="C10"/>
  <c r="C9"/>
  <c r="C8"/>
  <c r="C7"/>
  <c r="C6"/>
  <c r="C5"/>
  <c r="H4"/>
  <c r="G4"/>
  <c r="F4"/>
  <c r="E4"/>
  <c r="D4"/>
  <c r="C4"/>
  <c r="A2"/>
  <c r="X74" i="20"/>
  <c r="W74"/>
  <c r="V74"/>
  <c r="U74"/>
  <c r="T74"/>
  <c r="S74"/>
  <c r="R74"/>
  <c r="M74"/>
  <c r="D74"/>
  <c r="C74"/>
  <c r="X73"/>
  <c r="W73"/>
  <c r="V73"/>
  <c r="U73"/>
  <c r="T73"/>
  <c r="S73"/>
  <c r="R73"/>
  <c r="M73"/>
  <c r="D73"/>
  <c r="C73"/>
  <c r="X72"/>
  <c r="W72"/>
  <c r="V72"/>
  <c r="U72"/>
  <c r="T72"/>
  <c r="S72"/>
  <c r="R72"/>
  <c r="M72"/>
  <c r="D72"/>
  <c r="C72"/>
  <c r="X71"/>
  <c r="W71"/>
  <c r="V71"/>
  <c r="U71"/>
  <c r="T71"/>
  <c r="S71"/>
  <c r="R71"/>
  <c r="M71"/>
  <c r="D71"/>
  <c r="C71"/>
  <c r="X70"/>
  <c r="W70"/>
  <c r="V70"/>
  <c r="U70"/>
  <c r="T70"/>
  <c r="S70"/>
  <c r="R70"/>
  <c r="M70"/>
  <c r="D70"/>
  <c r="C70"/>
  <c r="X69"/>
  <c r="W69"/>
  <c r="V69"/>
  <c r="U69"/>
  <c r="T69"/>
  <c r="S69"/>
  <c r="R69"/>
  <c r="M69"/>
  <c r="D69"/>
  <c r="C69"/>
  <c r="X68"/>
  <c r="W68"/>
  <c r="V68"/>
  <c r="U68"/>
  <c r="T68"/>
  <c r="S68"/>
  <c r="R68"/>
  <c r="M68"/>
  <c r="D68"/>
  <c r="C68"/>
  <c r="X67"/>
  <c r="W67"/>
  <c r="V67"/>
  <c r="U67"/>
  <c r="T67"/>
  <c r="S67"/>
  <c r="R67"/>
  <c r="M67"/>
  <c r="D67"/>
  <c r="C67"/>
  <c r="X66"/>
  <c r="W66"/>
  <c r="V66"/>
  <c r="U66"/>
  <c r="T66"/>
  <c r="S66"/>
  <c r="R66"/>
  <c r="M66"/>
  <c r="D66"/>
  <c r="C66"/>
  <c r="X65"/>
  <c r="W65"/>
  <c r="V65"/>
  <c r="U65"/>
  <c r="T65"/>
  <c r="S65"/>
  <c r="R65"/>
  <c r="M65"/>
  <c r="D65"/>
  <c r="C65"/>
  <c r="X64"/>
  <c r="W64"/>
  <c r="V64"/>
  <c r="U64"/>
  <c r="T64"/>
  <c r="S64"/>
  <c r="R64"/>
  <c r="M64"/>
  <c r="D64"/>
  <c r="C64"/>
  <c r="X63"/>
  <c r="W63"/>
  <c r="V63"/>
  <c r="U63"/>
  <c r="T63"/>
  <c r="S63"/>
  <c r="R63"/>
  <c r="M63"/>
  <c r="D63"/>
  <c r="C63"/>
  <c r="X62"/>
  <c r="W62"/>
  <c r="V62"/>
  <c r="U62"/>
  <c r="T62"/>
  <c r="S62"/>
  <c r="R62"/>
  <c r="M62"/>
  <c r="D62"/>
  <c r="C62"/>
  <c r="X61"/>
  <c r="W61"/>
  <c r="V61"/>
  <c r="U61"/>
  <c r="T61"/>
  <c r="S61"/>
  <c r="R61"/>
  <c r="M61"/>
  <c r="D61"/>
  <c r="C61"/>
  <c r="X60"/>
  <c r="W60"/>
  <c r="V60"/>
  <c r="U60"/>
  <c r="T60"/>
  <c r="S60"/>
  <c r="R60"/>
  <c r="M60"/>
  <c r="D60"/>
  <c r="C60"/>
  <c r="X59"/>
  <c r="W59"/>
  <c r="V59"/>
  <c r="U59"/>
  <c r="T59"/>
  <c r="S59"/>
  <c r="R59"/>
  <c r="M59"/>
  <c r="D59"/>
  <c r="C59"/>
  <c r="X58"/>
  <c r="W58"/>
  <c r="V58"/>
  <c r="U58"/>
  <c r="T58"/>
  <c r="S58"/>
  <c r="R58"/>
  <c r="M58"/>
  <c r="D58"/>
  <c r="C58"/>
  <c r="X57"/>
  <c r="W57"/>
  <c r="V57"/>
  <c r="U57"/>
  <c r="T57"/>
  <c r="S57"/>
  <c r="R57"/>
  <c r="M57"/>
  <c r="D57"/>
  <c r="C57"/>
  <c r="X56"/>
  <c r="W56"/>
  <c r="V56"/>
  <c r="U56"/>
  <c r="T56"/>
  <c r="S56"/>
  <c r="R56"/>
  <c r="M56"/>
  <c r="D56"/>
  <c r="C56"/>
  <c r="X55"/>
  <c r="W55"/>
  <c r="V55"/>
  <c r="U55"/>
  <c r="T55"/>
  <c r="S55"/>
  <c r="R55"/>
  <c r="M55"/>
  <c r="D55"/>
  <c r="C55"/>
  <c r="X54"/>
  <c r="W54"/>
  <c r="V54"/>
  <c r="U54"/>
  <c r="T54"/>
  <c r="S54"/>
  <c r="R54"/>
  <c r="M54"/>
  <c r="D54"/>
  <c r="C54"/>
  <c r="X53"/>
  <c r="W53"/>
  <c r="V53"/>
  <c r="U53"/>
  <c r="T53"/>
  <c r="S53"/>
  <c r="R53"/>
  <c r="M53"/>
  <c r="D53"/>
  <c r="C53"/>
  <c r="X52"/>
  <c r="W52"/>
  <c r="V52"/>
  <c r="U52"/>
  <c r="T52"/>
  <c r="S52"/>
  <c r="R52"/>
  <c r="M52"/>
  <c r="D52"/>
  <c r="C52"/>
  <c r="X51"/>
  <c r="W51"/>
  <c r="V51"/>
  <c r="U51"/>
  <c r="T51"/>
  <c r="S51"/>
  <c r="R51"/>
  <c r="M51"/>
  <c r="D51"/>
  <c r="C51"/>
  <c r="X50"/>
  <c r="W50"/>
  <c r="V50"/>
  <c r="U50"/>
  <c r="T50"/>
  <c r="S50"/>
  <c r="R50"/>
  <c r="M50"/>
  <c r="D50"/>
  <c r="C50"/>
  <c r="X49"/>
  <c r="W49"/>
  <c r="V49"/>
  <c r="U49"/>
  <c r="T49"/>
  <c r="S49"/>
  <c r="R49"/>
  <c r="M49"/>
  <c r="D49"/>
  <c r="C49"/>
  <c r="X48"/>
  <c r="W48"/>
  <c r="V48"/>
  <c r="U48"/>
  <c r="T48"/>
  <c r="S48"/>
  <c r="R48"/>
  <c r="M48"/>
  <c r="D48"/>
  <c r="C48"/>
  <c r="X47"/>
  <c r="W47"/>
  <c r="V47"/>
  <c r="U47"/>
  <c r="T47"/>
  <c r="S47"/>
  <c r="R47"/>
  <c r="M47"/>
  <c r="D47"/>
  <c r="C47"/>
  <c r="X46"/>
  <c r="W46"/>
  <c r="V46"/>
  <c r="U46"/>
  <c r="T46"/>
  <c r="S46"/>
  <c r="R46"/>
  <c r="M46"/>
  <c r="D46"/>
  <c r="C46"/>
  <c r="X45"/>
  <c r="W45"/>
  <c r="V45"/>
  <c r="U45"/>
  <c r="T45"/>
  <c r="S45"/>
  <c r="R45"/>
  <c r="M45"/>
  <c r="D45"/>
  <c r="C45"/>
  <c r="X44"/>
  <c r="W44"/>
  <c r="V44"/>
  <c r="U44"/>
  <c r="T44"/>
  <c r="S44"/>
  <c r="R44"/>
  <c r="M44"/>
  <c r="D44"/>
  <c r="C44"/>
  <c r="X43"/>
  <c r="W43"/>
  <c r="V43"/>
  <c r="U43"/>
  <c r="T43"/>
  <c r="S43"/>
  <c r="R43"/>
  <c r="M43"/>
  <c r="D43"/>
  <c r="C43"/>
  <c r="X42"/>
  <c r="W42"/>
  <c r="V42"/>
  <c r="U42"/>
  <c r="T42"/>
  <c r="S42"/>
  <c r="R42"/>
  <c r="M42"/>
  <c r="D42"/>
  <c r="C42"/>
  <c r="X41"/>
  <c r="W41"/>
  <c r="V41"/>
  <c r="U41"/>
  <c r="T41"/>
  <c r="S41"/>
  <c r="R41"/>
  <c r="M41"/>
  <c r="D41"/>
  <c r="C41"/>
  <c r="X40"/>
  <c r="W40"/>
  <c r="V40"/>
  <c r="U40"/>
  <c r="T40"/>
  <c r="S40"/>
  <c r="R40"/>
  <c r="M40"/>
  <c r="D40"/>
  <c r="C40"/>
  <c r="X39"/>
  <c r="W39"/>
  <c r="V39"/>
  <c r="U39"/>
  <c r="T39"/>
  <c r="S39"/>
  <c r="R39"/>
  <c r="M39"/>
  <c r="D39"/>
  <c r="C39"/>
  <c r="X38"/>
  <c r="W38"/>
  <c r="V38"/>
  <c r="U38"/>
  <c r="T38"/>
  <c r="S38"/>
  <c r="R38"/>
  <c r="M38"/>
  <c r="D38"/>
  <c r="C38"/>
  <c r="X37"/>
  <c r="W37"/>
  <c r="V37"/>
  <c r="U37"/>
  <c r="T37"/>
  <c r="S37"/>
  <c r="R37"/>
  <c r="M37"/>
  <c r="D37"/>
  <c r="C37"/>
  <c r="X36"/>
  <c r="W36"/>
  <c r="V36"/>
  <c r="U36"/>
  <c r="T36"/>
  <c r="S36"/>
  <c r="R36"/>
  <c r="M36"/>
  <c r="D36"/>
  <c r="C36"/>
  <c r="X35"/>
  <c r="W35"/>
  <c r="V35"/>
  <c r="U35"/>
  <c r="T35"/>
  <c r="S35"/>
  <c r="R35"/>
  <c r="M35"/>
  <c r="D35"/>
  <c r="C35"/>
  <c r="X34"/>
  <c r="W34"/>
  <c r="V34"/>
  <c r="U34"/>
  <c r="T34"/>
  <c r="S34"/>
  <c r="R34"/>
  <c r="M34"/>
  <c r="D34"/>
  <c r="C34"/>
  <c r="X33"/>
  <c r="W33"/>
  <c r="V33"/>
  <c r="U33"/>
  <c r="T33"/>
  <c r="S33"/>
  <c r="R33"/>
  <c r="M33"/>
  <c r="D33"/>
  <c r="C33"/>
  <c r="X32"/>
  <c r="W32"/>
  <c r="V32"/>
  <c r="U32"/>
  <c r="T32"/>
  <c r="S32"/>
  <c r="R32"/>
  <c r="M32"/>
  <c r="D32"/>
  <c r="C32"/>
  <c r="X31"/>
  <c r="W31"/>
  <c r="V31"/>
  <c r="U31"/>
  <c r="T31"/>
  <c r="S31"/>
  <c r="R31"/>
  <c r="M31"/>
  <c r="D31"/>
  <c r="C31"/>
  <c r="X30"/>
  <c r="W30"/>
  <c r="V30"/>
  <c r="U30"/>
  <c r="T30"/>
  <c r="S30"/>
  <c r="R30"/>
  <c r="M30"/>
  <c r="D30"/>
  <c r="C30"/>
  <c r="X29"/>
  <c r="W29"/>
  <c r="V29"/>
  <c r="U29"/>
  <c r="T29"/>
  <c r="S29"/>
  <c r="R29"/>
  <c r="M29"/>
  <c r="D29"/>
  <c r="C29"/>
  <c r="X28"/>
  <c r="W28"/>
  <c r="V28"/>
  <c r="U28"/>
  <c r="T28"/>
  <c r="S28"/>
  <c r="R28"/>
  <c r="M28"/>
  <c r="D28"/>
  <c r="C28"/>
  <c r="X27"/>
  <c r="W27"/>
  <c r="V27"/>
  <c r="U27"/>
  <c r="T27"/>
  <c r="S27"/>
  <c r="R27"/>
  <c r="M27"/>
  <c r="D27"/>
  <c r="C27"/>
  <c r="X26"/>
  <c r="W26"/>
  <c r="V26"/>
  <c r="U26"/>
  <c r="T26"/>
  <c r="S26"/>
  <c r="R26"/>
  <c r="M26"/>
  <c r="D26"/>
  <c r="C26"/>
  <c r="X25"/>
  <c r="W25"/>
  <c r="V25"/>
  <c r="U25"/>
  <c r="T25"/>
  <c r="S25"/>
  <c r="R25"/>
  <c r="M25"/>
  <c r="D25"/>
  <c r="C25"/>
  <c r="X24"/>
  <c r="W24"/>
  <c r="V24"/>
  <c r="U24"/>
  <c r="T24"/>
  <c r="S24"/>
  <c r="R24"/>
  <c r="M24"/>
  <c r="D24"/>
  <c r="C24"/>
  <c r="X23"/>
  <c r="W23"/>
  <c r="V23"/>
  <c r="U23"/>
  <c r="T23"/>
  <c r="S23"/>
  <c r="R23"/>
  <c r="M23"/>
  <c r="D23"/>
  <c r="C23"/>
  <c r="X22"/>
  <c r="W22"/>
  <c r="V22"/>
  <c r="U22"/>
  <c r="T22"/>
  <c r="S22"/>
  <c r="R22"/>
  <c r="M22"/>
  <c r="D22"/>
  <c r="C22"/>
  <c r="X21"/>
  <c r="W21"/>
  <c r="V21"/>
  <c r="U21"/>
  <c r="T21"/>
  <c r="S21"/>
  <c r="R21"/>
  <c r="M21"/>
  <c r="D21"/>
  <c r="C21"/>
  <c r="X20"/>
  <c r="W20"/>
  <c r="V20"/>
  <c r="U20"/>
  <c r="T20"/>
  <c r="S20"/>
  <c r="R20"/>
  <c r="M20"/>
  <c r="D20"/>
  <c r="C20"/>
  <c r="X19"/>
  <c r="W19"/>
  <c r="V19"/>
  <c r="U19"/>
  <c r="T19"/>
  <c r="S19"/>
  <c r="R19"/>
  <c r="M19"/>
  <c r="D19"/>
  <c r="C19"/>
  <c r="X18"/>
  <c r="W18"/>
  <c r="V18"/>
  <c r="U18"/>
  <c r="T18"/>
  <c r="S18"/>
  <c r="R18"/>
  <c r="M18"/>
  <c r="D18"/>
  <c r="C18"/>
  <c r="X17"/>
  <c r="W17"/>
  <c r="V17"/>
  <c r="U17"/>
  <c r="T17"/>
  <c r="S17"/>
  <c r="R17"/>
  <c r="M17"/>
  <c r="D17"/>
  <c r="C17"/>
  <c r="X16"/>
  <c r="W16"/>
  <c r="V16"/>
  <c r="U16"/>
  <c r="T16"/>
  <c r="S16"/>
  <c r="R16"/>
  <c r="M16"/>
  <c r="D16"/>
  <c r="C16"/>
  <c r="X15"/>
  <c r="W15"/>
  <c r="V15"/>
  <c r="U15"/>
  <c r="T15"/>
  <c r="S15"/>
  <c r="R15"/>
  <c r="M15"/>
  <c r="D15"/>
  <c r="C15"/>
  <c r="X14"/>
  <c r="W14"/>
  <c r="V14"/>
  <c r="U14"/>
  <c r="T14"/>
  <c r="S14"/>
  <c r="R14"/>
  <c r="M14"/>
  <c r="D14"/>
  <c r="C14"/>
  <c r="X13"/>
  <c r="W13"/>
  <c r="V13"/>
  <c r="U13"/>
  <c r="T13"/>
  <c r="S13"/>
  <c r="R13"/>
  <c r="M13"/>
  <c r="D13"/>
  <c r="C13"/>
  <c r="X12"/>
  <c r="W12"/>
  <c r="V12"/>
  <c r="U12"/>
  <c r="T12"/>
  <c r="S12"/>
  <c r="R12"/>
  <c r="M12"/>
  <c r="D12"/>
  <c r="C12"/>
  <c r="X11"/>
  <c r="W11"/>
  <c r="V11"/>
  <c r="U11"/>
  <c r="T11"/>
  <c r="S11"/>
  <c r="R11"/>
  <c r="M11"/>
  <c r="D11"/>
  <c r="C11"/>
  <c r="X10"/>
  <c r="W10"/>
  <c r="V10"/>
  <c r="U10"/>
  <c r="T10"/>
  <c r="S10"/>
  <c r="R10"/>
  <c r="M10"/>
  <c r="D10"/>
  <c r="C10"/>
  <c r="X9"/>
  <c r="W9"/>
  <c r="V9"/>
  <c r="U9"/>
  <c r="T9"/>
  <c r="S9"/>
  <c r="R9"/>
  <c r="M9"/>
  <c r="D9"/>
  <c r="C9"/>
  <c r="X8"/>
  <c r="W8"/>
  <c r="V8"/>
  <c r="U8"/>
  <c r="T8"/>
  <c r="S8"/>
  <c r="R8"/>
  <c r="M8"/>
  <c r="D8"/>
  <c r="C8"/>
  <c r="X7"/>
  <c r="W7"/>
  <c r="V7"/>
  <c r="U7"/>
  <c r="T7"/>
  <c r="S7"/>
  <c r="R7"/>
  <c r="M7"/>
  <c r="D7"/>
  <c r="C7"/>
  <c r="X6"/>
  <c r="W6"/>
  <c r="V6"/>
  <c r="U6"/>
  <c r="T6"/>
  <c r="S6"/>
  <c r="R6"/>
  <c r="M6"/>
  <c r="D6"/>
  <c r="C6"/>
  <c r="X5"/>
  <c r="W5"/>
  <c r="V5"/>
  <c r="U5"/>
  <c r="T5"/>
  <c r="S5"/>
  <c r="R5"/>
  <c r="M5"/>
  <c r="D5"/>
  <c r="C5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1"/>
  <c r="K37" i="22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L4"/>
  <c r="K4"/>
  <c r="W18" i="17"/>
  <c r="V18"/>
  <c r="U18"/>
  <c r="T18"/>
  <c r="S18"/>
  <c r="R18"/>
  <c r="Q18"/>
  <c r="L18"/>
  <c r="D18"/>
  <c r="C18"/>
  <c r="W17"/>
  <c r="V17"/>
  <c r="U17"/>
  <c r="T17"/>
  <c r="S17"/>
  <c r="R17"/>
  <c r="Q17"/>
  <c r="L17"/>
  <c r="D17"/>
  <c r="C17"/>
  <c r="W16"/>
  <c r="V16"/>
  <c r="U16"/>
  <c r="T16"/>
  <c r="S16"/>
  <c r="R16"/>
  <c r="Q16"/>
  <c r="L16"/>
  <c r="D16"/>
  <c r="C16"/>
  <c r="W15"/>
  <c r="V15"/>
  <c r="U15"/>
  <c r="T15"/>
  <c r="S15"/>
  <c r="R15"/>
  <c r="Q15"/>
  <c r="L15"/>
  <c r="D15"/>
  <c r="C15"/>
  <c r="W14"/>
  <c r="V14"/>
  <c r="U14"/>
  <c r="T14"/>
  <c r="S14"/>
  <c r="R14"/>
  <c r="Q14"/>
  <c r="L14"/>
  <c r="D14"/>
  <c r="C14"/>
  <c r="W13"/>
  <c r="V13"/>
  <c r="U13"/>
  <c r="T13"/>
  <c r="S13"/>
  <c r="R13"/>
  <c r="Q13"/>
  <c r="L13"/>
  <c r="D13"/>
  <c r="C13"/>
  <c r="W12"/>
  <c r="V12"/>
  <c r="U12"/>
  <c r="T12"/>
  <c r="S12"/>
  <c r="R12"/>
  <c r="Q12"/>
  <c r="L12"/>
  <c r="D12"/>
  <c r="C12"/>
  <c r="W11"/>
  <c r="V11"/>
  <c r="U11"/>
  <c r="T11"/>
  <c r="S11"/>
  <c r="R11"/>
  <c r="Q11"/>
  <c r="L11"/>
  <c r="D11"/>
  <c r="C11"/>
  <c r="W10"/>
  <c r="V10"/>
  <c r="U10"/>
  <c r="T10"/>
  <c r="S10"/>
  <c r="R10"/>
  <c r="Q10"/>
  <c r="L10"/>
  <c r="D10"/>
  <c r="C10"/>
  <c r="W9"/>
  <c r="V9"/>
  <c r="U9"/>
  <c r="T9"/>
  <c r="S9"/>
  <c r="R9"/>
  <c r="Q9"/>
  <c r="L9"/>
  <c r="D9"/>
  <c r="C9"/>
  <c r="W8"/>
  <c r="V8"/>
  <c r="U8"/>
  <c r="T8"/>
  <c r="S8"/>
  <c r="R8"/>
  <c r="Q8"/>
  <c r="L8"/>
  <c r="D8"/>
  <c r="C8"/>
  <c r="W7"/>
  <c r="V7"/>
  <c r="U7"/>
  <c r="T7"/>
  <c r="S7"/>
  <c r="R7"/>
  <c r="Q7"/>
  <c r="L7"/>
  <c r="D7"/>
  <c r="C7"/>
  <c r="W6"/>
  <c r="V6"/>
  <c r="U6"/>
  <c r="T6"/>
  <c r="S6"/>
  <c r="R6"/>
  <c r="Q6"/>
  <c r="L6"/>
  <c r="D6"/>
  <c r="C6"/>
  <c r="W5"/>
  <c r="V5"/>
  <c r="U5"/>
  <c r="T5"/>
  <c r="S5"/>
  <c r="R5"/>
  <c r="Q5"/>
  <c r="L5"/>
  <c r="D5"/>
  <c r="C5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D125" i="19"/>
  <c r="D124"/>
  <c r="D123"/>
  <c r="D122"/>
  <c r="D121"/>
  <c r="D120"/>
  <c r="H119"/>
  <c r="D119"/>
  <c r="D114"/>
  <c r="D113"/>
  <c r="D112"/>
  <c r="D111"/>
  <c r="D110"/>
  <c r="H109"/>
  <c r="D109"/>
  <c r="D108"/>
  <c r="D107"/>
  <c r="H106"/>
  <c r="D106"/>
  <c r="D105"/>
  <c r="H103"/>
  <c r="D102"/>
  <c r="D101"/>
  <c r="D100"/>
  <c r="H99"/>
  <c r="D95"/>
  <c r="H94"/>
  <c r="D94"/>
  <c r="D93"/>
  <c r="D92"/>
  <c r="H91"/>
  <c r="D91"/>
  <c r="D90"/>
  <c r="D89"/>
  <c r="D88"/>
  <c r="D87"/>
  <c r="D86"/>
  <c r="H85"/>
  <c r="D85"/>
  <c r="D73"/>
  <c r="D72"/>
  <c r="D69"/>
  <c r="D68"/>
  <c r="D67"/>
  <c r="D66"/>
  <c r="H65"/>
  <c r="D65"/>
  <c r="D60"/>
  <c r="D59"/>
  <c r="D56"/>
  <c r="D52"/>
  <c r="D51"/>
  <c r="D50"/>
  <c r="D49"/>
  <c r="H48"/>
  <c r="D48"/>
  <c r="D47"/>
  <c r="D46"/>
  <c r="D45"/>
  <c r="D44"/>
  <c r="D43"/>
  <c r="D40"/>
  <c r="D37"/>
  <c r="D36"/>
  <c r="D35"/>
  <c r="H33"/>
  <c r="D21"/>
  <c r="H20"/>
  <c r="D17"/>
  <c r="H16"/>
  <c r="D16"/>
  <c r="H15"/>
  <c r="H13"/>
  <c r="H11"/>
  <c r="D11"/>
  <c r="H10"/>
  <c r="H9"/>
  <c r="H8"/>
  <c r="D8"/>
  <c r="H7"/>
  <c r="D7"/>
  <c r="H6"/>
  <c r="D6"/>
  <c r="U13" i="16"/>
  <c r="T13"/>
  <c r="S13"/>
  <c r="R13"/>
  <c r="Q13"/>
  <c r="P13"/>
  <c r="N13"/>
  <c r="J13"/>
  <c r="D13"/>
  <c r="C13"/>
  <c r="U12"/>
  <c r="T12"/>
  <c r="S12"/>
  <c r="R12"/>
  <c r="Q12"/>
  <c r="P12"/>
  <c r="N12"/>
  <c r="J12"/>
  <c r="D12"/>
  <c r="C12"/>
  <c r="U11"/>
  <c r="T11"/>
  <c r="S11"/>
  <c r="R11"/>
  <c r="Q11"/>
  <c r="P11"/>
  <c r="N11"/>
  <c r="J11"/>
  <c r="D11"/>
  <c r="C11"/>
  <c r="U10"/>
  <c r="T10"/>
  <c r="S10"/>
  <c r="R10"/>
  <c r="Q10"/>
  <c r="P10"/>
  <c r="N10"/>
  <c r="J10"/>
  <c r="D10"/>
  <c r="C10"/>
  <c r="U9"/>
  <c r="T9"/>
  <c r="S9"/>
  <c r="R9"/>
  <c r="Q9"/>
  <c r="P9"/>
  <c r="N9"/>
  <c r="J9"/>
  <c r="D9"/>
  <c r="C9"/>
  <c r="U8"/>
  <c r="T8"/>
  <c r="S8"/>
  <c r="R8"/>
  <c r="Q8"/>
  <c r="P8"/>
  <c r="N8"/>
  <c r="J8"/>
  <c r="D8"/>
  <c r="C8"/>
  <c r="U7"/>
  <c r="T7"/>
  <c r="S7"/>
  <c r="R7"/>
  <c r="Q7"/>
  <c r="P7"/>
  <c r="N7"/>
  <c r="J7"/>
  <c r="D7"/>
  <c r="C7"/>
  <c r="U6"/>
  <c r="T6"/>
  <c r="S6"/>
  <c r="R6"/>
  <c r="Q6"/>
  <c r="P6"/>
  <c r="N6"/>
  <c r="J6"/>
  <c r="D6"/>
  <c r="C6"/>
  <c r="T5"/>
  <c r="S5"/>
  <c r="R5"/>
  <c r="Q5"/>
  <c r="P5"/>
  <c r="O5"/>
  <c r="N5"/>
  <c r="M5"/>
  <c r="L5"/>
  <c r="K5"/>
  <c r="J5"/>
  <c r="I5"/>
  <c r="H5"/>
  <c r="G5"/>
  <c r="F5"/>
  <c r="E5"/>
  <c r="D5"/>
  <c r="C5"/>
  <c r="I17" i="15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6"/>
  <c r="H6"/>
  <c r="G6"/>
  <c r="F6"/>
  <c r="E6"/>
  <c r="D6"/>
  <c r="C6"/>
  <c r="B16" i="11"/>
  <c r="B15"/>
  <c r="B14"/>
  <c r="B13"/>
  <c r="B12"/>
  <c r="B11"/>
  <c r="B10"/>
  <c r="B9"/>
  <c r="B8"/>
  <c r="B7"/>
  <c r="B6"/>
  <c r="H5"/>
  <c r="G5"/>
  <c r="F5"/>
  <c r="E5"/>
  <c r="D5"/>
  <c r="C5"/>
  <c r="B5"/>
  <c r="B68" i="9"/>
  <c r="B67"/>
  <c r="B66"/>
  <c r="B65"/>
  <c r="G64"/>
  <c r="F64"/>
  <c r="E64"/>
  <c r="D64"/>
  <c r="C64"/>
  <c r="B64"/>
  <c r="B63"/>
  <c r="B62"/>
  <c r="B61"/>
  <c r="B60"/>
  <c r="G59"/>
  <c r="F59"/>
  <c r="E59"/>
  <c r="D59"/>
  <c r="C59"/>
  <c r="B59"/>
  <c r="B58"/>
  <c r="B57"/>
  <c r="B56"/>
  <c r="B55"/>
  <c r="G54"/>
  <c r="F54"/>
  <c r="E54"/>
  <c r="D54"/>
  <c r="C54"/>
  <c r="B54"/>
  <c r="B53"/>
  <c r="B52"/>
  <c r="B51"/>
  <c r="B50"/>
  <c r="G49"/>
  <c r="F49"/>
  <c r="E49"/>
  <c r="D49"/>
  <c r="C49"/>
  <c r="B49"/>
  <c r="G48"/>
  <c r="F48"/>
  <c r="E48"/>
  <c r="D48"/>
  <c r="C48"/>
  <c r="B48"/>
  <c r="B47"/>
  <c r="B46"/>
  <c r="B45"/>
  <c r="B44"/>
  <c r="G43"/>
  <c r="F43"/>
  <c r="E43"/>
  <c r="D43"/>
  <c r="C43"/>
  <c r="B43"/>
  <c r="B42"/>
  <c r="B41"/>
  <c r="B40"/>
  <c r="B39"/>
  <c r="G38"/>
  <c r="F38"/>
  <c r="E38"/>
  <c r="D38"/>
  <c r="C38"/>
  <c r="B38"/>
  <c r="B37"/>
  <c r="B36"/>
  <c r="B35"/>
  <c r="B34"/>
  <c r="G33"/>
  <c r="F33"/>
  <c r="E33"/>
  <c r="D33"/>
  <c r="C33"/>
  <c r="B33"/>
  <c r="B32"/>
  <c r="B31"/>
  <c r="B30"/>
  <c r="B29"/>
  <c r="G28"/>
  <c r="F28"/>
  <c r="E28"/>
  <c r="D28"/>
  <c r="C28"/>
  <c r="B28"/>
  <c r="G27"/>
  <c r="F27"/>
  <c r="E27"/>
  <c r="D27"/>
  <c r="C27"/>
  <c r="B27"/>
  <c r="B26"/>
  <c r="B25"/>
  <c r="B24"/>
  <c r="B23"/>
  <c r="G22"/>
  <c r="F22"/>
  <c r="E22"/>
  <c r="D22"/>
  <c r="C22"/>
  <c r="B22"/>
  <c r="B21"/>
  <c r="B20"/>
  <c r="B19"/>
  <c r="B18"/>
  <c r="G17"/>
  <c r="F17"/>
  <c r="E17"/>
  <c r="D17"/>
  <c r="C17"/>
  <c r="B17"/>
  <c r="B16"/>
  <c r="B15"/>
  <c r="B14"/>
  <c r="B13"/>
  <c r="G12"/>
  <c r="F12"/>
  <c r="E12"/>
  <c r="D12"/>
  <c r="C12"/>
  <c r="B12"/>
  <c r="B11"/>
  <c r="B10"/>
  <c r="B9"/>
  <c r="B8"/>
  <c r="G7"/>
  <c r="F7"/>
  <c r="E7"/>
  <c r="D7"/>
  <c r="C7"/>
  <c r="B7"/>
  <c r="H6"/>
  <c r="G6"/>
  <c r="F6"/>
  <c r="E6"/>
  <c r="D6"/>
  <c r="C6"/>
  <c r="B6"/>
  <c r="G5"/>
  <c r="F5"/>
  <c r="E5"/>
  <c r="D5"/>
  <c r="C5"/>
  <c r="B5"/>
  <c r="B68" i="8"/>
  <c r="B67"/>
  <c r="B66"/>
  <c r="B65"/>
  <c r="G64"/>
  <c r="F64"/>
  <c r="E64"/>
  <c r="D64"/>
  <c r="C64"/>
  <c r="B64"/>
  <c r="B63"/>
  <c r="B62"/>
  <c r="B61"/>
  <c r="B60"/>
  <c r="G59"/>
  <c r="F59"/>
  <c r="E59"/>
  <c r="D59"/>
  <c r="C59"/>
  <c r="B59"/>
  <c r="B58"/>
  <c r="B57"/>
  <c r="B56"/>
  <c r="B55"/>
  <c r="G54"/>
  <c r="F54"/>
  <c r="E54"/>
  <c r="D54"/>
  <c r="C54"/>
  <c r="B54"/>
  <c r="B53"/>
  <c r="B52"/>
  <c r="B51"/>
  <c r="B50"/>
  <c r="G49"/>
  <c r="F49"/>
  <c r="E49"/>
  <c r="D49"/>
  <c r="C49"/>
  <c r="B49"/>
  <c r="G48"/>
  <c r="F48"/>
  <c r="E48"/>
  <c r="D48"/>
  <c r="C48"/>
  <c r="B48"/>
  <c r="B47"/>
  <c r="B46"/>
  <c r="B45"/>
  <c r="B44"/>
  <c r="G43"/>
  <c r="F43"/>
  <c r="E43"/>
  <c r="D43"/>
  <c r="C43"/>
  <c r="B43"/>
  <c r="B42"/>
  <c r="B41"/>
  <c r="B40"/>
  <c r="B39"/>
  <c r="G38"/>
  <c r="F38"/>
  <c r="E38"/>
  <c r="D38"/>
  <c r="C38"/>
  <c r="B38"/>
  <c r="B37"/>
  <c r="B36"/>
  <c r="B35"/>
  <c r="B34"/>
  <c r="G33"/>
  <c r="F33"/>
  <c r="E33"/>
  <c r="D33"/>
  <c r="C33"/>
  <c r="B33"/>
  <c r="B32"/>
  <c r="B31"/>
  <c r="B30"/>
  <c r="B29"/>
  <c r="G28"/>
  <c r="F28"/>
  <c r="E28"/>
  <c r="D28"/>
  <c r="C28"/>
  <c r="B28"/>
  <c r="G27"/>
  <c r="F27"/>
  <c r="E27"/>
  <c r="D27"/>
  <c r="C27"/>
  <c r="B27"/>
  <c r="B26"/>
  <c r="B25"/>
  <c r="B24"/>
  <c r="B23"/>
  <c r="G22"/>
  <c r="F22"/>
  <c r="E22"/>
  <c r="D22"/>
  <c r="C22"/>
  <c r="B22"/>
  <c r="B21"/>
  <c r="B20"/>
  <c r="B19"/>
  <c r="B18"/>
  <c r="G17"/>
  <c r="F17"/>
  <c r="E17"/>
  <c r="D17"/>
  <c r="C17"/>
  <c r="B17"/>
  <c r="B16"/>
  <c r="B15"/>
  <c r="B14"/>
  <c r="B13"/>
  <c r="G12"/>
  <c r="F12"/>
  <c r="E12"/>
  <c r="D12"/>
  <c r="C12"/>
  <c r="B12"/>
  <c r="B11"/>
  <c r="B10"/>
  <c r="B9"/>
  <c r="B8"/>
  <c r="G7"/>
  <c r="F7"/>
  <c r="E7"/>
  <c r="D7"/>
  <c r="C7"/>
  <c r="B7"/>
  <c r="G6"/>
  <c r="F6"/>
  <c r="E6"/>
  <c r="D6"/>
  <c r="C6"/>
  <c r="B6"/>
  <c r="G5"/>
  <c r="F5"/>
  <c r="E5"/>
  <c r="D5"/>
  <c r="C5"/>
  <c r="B5"/>
  <c r="B38" i="7"/>
  <c r="B37"/>
  <c r="B36"/>
  <c r="B35"/>
  <c r="B34"/>
  <c r="E33"/>
  <c r="D33"/>
  <c r="C33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E7"/>
  <c r="D7"/>
  <c r="C7"/>
  <c r="B7"/>
  <c r="E6"/>
  <c r="D6"/>
  <c r="C6"/>
  <c r="B6"/>
  <c r="B48" i="6"/>
  <c r="B47"/>
  <c r="B46"/>
  <c r="B45"/>
  <c r="B44"/>
  <c r="B43"/>
  <c r="B42"/>
  <c r="B41"/>
  <c r="E40"/>
  <c r="D40"/>
  <c r="C40"/>
  <c r="B40"/>
  <c r="B39"/>
  <c r="B38"/>
  <c r="C37"/>
  <c r="B37"/>
  <c r="C36"/>
  <c r="B36"/>
  <c r="B35"/>
  <c r="C34"/>
  <c r="B34"/>
  <c r="E33"/>
  <c r="D33"/>
  <c r="C33"/>
  <c r="B33"/>
  <c r="B32"/>
  <c r="C31"/>
  <c r="B31"/>
  <c r="B30"/>
  <c r="B29"/>
  <c r="B28"/>
  <c r="B27"/>
  <c r="B26"/>
  <c r="C25"/>
  <c r="B25"/>
  <c r="E24"/>
  <c r="D24"/>
  <c r="C24"/>
  <c r="B24"/>
  <c r="B22"/>
  <c r="D21"/>
  <c r="C21"/>
  <c r="B21"/>
  <c r="C20"/>
  <c r="B20"/>
  <c r="C19"/>
  <c r="B19"/>
  <c r="B18"/>
  <c r="C17"/>
  <c r="B17"/>
  <c r="C16"/>
  <c r="B16"/>
  <c r="E15"/>
  <c r="C15"/>
  <c r="B15"/>
  <c r="E14"/>
  <c r="C14"/>
  <c r="B14"/>
  <c r="E13"/>
  <c r="C13"/>
  <c r="B13"/>
  <c r="B11"/>
  <c r="B10"/>
  <c r="B9"/>
  <c r="B8"/>
  <c r="B5"/>
  <c r="D11" i="21"/>
  <c r="D10"/>
  <c r="D9"/>
  <c r="D8"/>
  <c r="C8"/>
  <c r="D7"/>
  <c r="D6"/>
  <c r="C6"/>
  <c r="D5"/>
  <c r="C5"/>
  <c r="B5"/>
  <c r="D4"/>
  <c r="C4"/>
  <c r="B4"/>
  <c r="A2"/>
  <c r="D36" i="5"/>
  <c r="D35"/>
  <c r="D34"/>
  <c r="D33"/>
  <c r="D32"/>
  <c r="C32"/>
  <c r="B32"/>
  <c r="D31"/>
  <c r="D30"/>
  <c r="D29"/>
  <c r="D28"/>
  <c r="D27"/>
  <c r="C27"/>
  <c r="B27"/>
  <c r="D26"/>
  <c r="D25"/>
  <c r="D24"/>
  <c r="C24"/>
  <c r="B24"/>
  <c r="D23"/>
  <c r="D22"/>
  <c r="D21"/>
  <c r="D20"/>
  <c r="C20"/>
  <c r="D19"/>
  <c r="D18"/>
  <c r="D17"/>
  <c r="D16"/>
  <c r="C16"/>
  <c r="B16"/>
  <c r="D15"/>
  <c r="D14"/>
  <c r="D13"/>
  <c r="C13"/>
  <c r="B13"/>
  <c r="D12"/>
  <c r="D11"/>
  <c r="D10"/>
  <c r="D9"/>
  <c r="D8"/>
  <c r="D7"/>
  <c r="D6"/>
  <c r="C6"/>
  <c r="B6"/>
  <c r="D5"/>
  <c r="C5"/>
  <c r="A2"/>
  <c r="E55" i="14"/>
  <c r="E54"/>
  <c r="E53"/>
  <c r="E52"/>
  <c r="E51"/>
  <c r="D51"/>
  <c r="C51"/>
  <c r="E50"/>
  <c r="E49"/>
  <c r="E48"/>
  <c r="D48"/>
  <c r="C48"/>
  <c r="E47"/>
  <c r="E46"/>
  <c r="E45"/>
  <c r="E44"/>
  <c r="E43"/>
  <c r="E42"/>
  <c r="E41"/>
  <c r="E40"/>
  <c r="E39"/>
  <c r="D39"/>
  <c r="C39"/>
  <c r="E38"/>
  <c r="E37"/>
  <c r="E36"/>
  <c r="E35"/>
  <c r="E34"/>
  <c r="D34"/>
  <c r="C34"/>
  <c r="E33"/>
  <c r="E32"/>
  <c r="E31"/>
  <c r="E30"/>
  <c r="D30"/>
  <c r="C30"/>
  <c r="E29"/>
  <c r="E28"/>
  <c r="E27"/>
  <c r="D27"/>
  <c r="C27"/>
  <c r="E26"/>
  <c r="E25"/>
  <c r="E24"/>
  <c r="E23"/>
  <c r="E22"/>
  <c r="E21"/>
  <c r="D21"/>
  <c r="C21"/>
  <c r="E20"/>
  <c r="D20"/>
  <c r="C20"/>
  <c r="E19"/>
  <c r="E18"/>
  <c r="E17"/>
  <c r="D17"/>
  <c r="C17"/>
  <c r="E16"/>
  <c r="E15"/>
  <c r="E14"/>
  <c r="E13"/>
  <c r="E12"/>
  <c r="E11"/>
  <c r="D11"/>
  <c r="C11"/>
  <c r="E10"/>
  <c r="E9"/>
  <c r="E8"/>
  <c r="E7"/>
  <c r="E6"/>
  <c r="E5"/>
  <c r="D5"/>
  <c r="C5"/>
  <c r="B2"/>
</calcChain>
</file>

<file path=xl/sharedStrings.xml><?xml version="1.0" encoding="utf-8"?>
<sst xmlns="http://schemas.openxmlformats.org/spreadsheetml/2006/main" count="1391" uniqueCount="766">
  <si>
    <t>财政局统一格式</t>
  </si>
  <si>
    <t>2020年部门预算编制草表</t>
  </si>
  <si>
    <t>填报单位（盖章）：</t>
  </si>
  <si>
    <t>柴桑区供销社</t>
  </si>
  <si>
    <t>单位领导（签字）：张和林 填报人（签字）：余慧玲 填报日期：2019-10-16</t>
  </si>
  <si>
    <t>财政局业务股审核（签字、盖章）：</t>
  </si>
  <si>
    <t>2020年部门预算表1（基本信息情况表）</t>
  </si>
  <si>
    <t>填报单位：</t>
  </si>
  <si>
    <t>一、基础信息情况</t>
  </si>
  <si>
    <t>单位：个</t>
  </si>
  <si>
    <t>项目</t>
  </si>
  <si>
    <t>2019年预算数</t>
  </si>
  <si>
    <t>增减变动</t>
  </si>
  <si>
    <t>备注</t>
  </si>
  <si>
    <t>一、编制情况</t>
  </si>
  <si>
    <t xml:space="preserve">    1、行政</t>
  </si>
  <si>
    <t xml:space="preserve">    2、参照公务员管理的事业</t>
  </si>
  <si>
    <t xml:space="preserve">    3、全额补助事业</t>
  </si>
  <si>
    <t xml:space="preserve">    4、部分补助事业</t>
  </si>
  <si>
    <t xml:space="preserve">    5、自收自支</t>
  </si>
  <si>
    <t>不含单位自行安排的临时人员，主要指财政安排拨款的政府聘请人员。</t>
  </si>
  <si>
    <t>二、在职人数</t>
  </si>
  <si>
    <t>三、离退休人员</t>
  </si>
  <si>
    <t xml:space="preserve">    1、离休</t>
  </si>
  <si>
    <t>移交社人保退休人员</t>
  </si>
  <si>
    <t xml:space="preserve">    2、退休</t>
  </si>
  <si>
    <t>四、其他人员</t>
  </si>
  <si>
    <t xml:space="preserve">    1、在职人员</t>
  </si>
  <si>
    <t xml:space="preserve">     （1）政府聘用人员</t>
  </si>
  <si>
    <t xml:space="preserve">     （2）三支一扶人员</t>
  </si>
  <si>
    <r>
      <rPr>
        <sz val="11"/>
        <rFont val="Arial"/>
        <family val="2"/>
      </rPr>
      <t xml:space="preserve"> 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3</t>
    </r>
    <r>
      <rPr>
        <sz val="11"/>
        <rFont val="宋体"/>
        <family val="3"/>
        <charset val="134"/>
      </rPr>
      <t>）乡村干部补助</t>
    </r>
  </si>
  <si>
    <r>
      <rPr>
        <sz val="11"/>
        <rFont val="Arial"/>
        <family val="2"/>
      </rPr>
      <t xml:space="preserve">          </t>
    </r>
    <r>
      <rPr>
        <sz val="11"/>
        <rFont val="宋体"/>
        <family val="3"/>
        <charset val="134"/>
      </rPr>
      <t>（4）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代课教师</t>
    </r>
  </si>
  <si>
    <t xml:space="preserve">     （5）其他</t>
  </si>
  <si>
    <t xml:space="preserve">    2、退休人员</t>
  </si>
  <si>
    <t xml:space="preserve">     （1）民办退休教师</t>
  </si>
  <si>
    <t xml:space="preserve">     （2）其他退休人员</t>
  </si>
  <si>
    <t xml:space="preserve">    3、遗属补助</t>
  </si>
  <si>
    <t xml:space="preserve">     （1）因病人员</t>
  </si>
  <si>
    <t xml:space="preserve">     （2）因公人员</t>
  </si>
  <si>
    <t xml:space="preserve">     （3）离休人员</t>
  </si>
  <si>
    <r>
      <rPr>
        <sz val="11"/>
        <rFont val="Arial"/>
        <family val="2"/>
      </rPr>
      <t xml:space="preserve">       </t>
    </r>
    <r>
      <rPr>
        <sz val="11"/>
        <rFont val="宋体"/>
        <family val="3"/>
        <charset val="134"/>
      </rPr>
      <t>4、</t>
    </r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学生学员数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</si>
  <si>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1</t>
    </r>
    <r>
      <rPr>
        <sz val="11"/>
        <rFont val="宋体"/>
        <family val="3"/>
        <charset val="134"/>
      </rPr>
      <t>）高中学生人数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</si>
  <si>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）初中学生人数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</si>
  <si>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3</t>
    </r>
    <r>
      <rPr>
        <sz val="11"/>
        <rFont val="宋体"/>
        <family val="3"/>
        <charset val="134"/>
      </rPr>
      <t>）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小学学生人数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</si>
  <si>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4</t>
    </r>
    <r>
      <rPr>
        <sz val="11"/>
        <rFont val="宋体"/>
        <family val="3"/>
        <charset val="134"/>
      </rPr>
      <t>）幼儿园学生人数</t>
    </r>
  </si>
  <si>
    <t>五、行政参公人员干部人数</t>
  </si>
  <si>
    <t xml:space="preserve">    1、厅级及以上</t>
  </si>
  <si>
    <t xml:space="preserve">    2、处级</t>
  </si>
  <si>
    <t xml:space="preserve">    3、副处级</t>
  </si>
  <si>
    <t xml:space="preserve">    4、科级</t>
  </si>
  <si>
    <t xml:space="preserve">    5、副科级</t>
  </si>
  <si>
    <t xml:space="preserve">    6、科员</t>
  </si>
  <si>
    <t xml:space="preserve">    7、工勤人员</t>
  </si>
  <si>
    <t xml:space="preserve">    8、其他人员</t>
  </si>
  <si>
    <t>六、社保代扣款</t>
  </si>
  <si>
    <t>以社保局核准数为准（社保开具10月收据数为准）</t>
  </si>
  <si>
    <t xml:space="preserve">    1、医疗失业保险等费</t>
  </si>
  <si>
    <t>全年预计</t>
  </si>
  <si>
    <t xml:space="preserve">    2、机关事业养老保险费</t>
  </si>
  <si>
    <t>七、车辆（公车改革后保留）</t>
  </si>
  <si>
    <t xml:space="preserve">    1、小汽车</t>
  </si>
  <si>
    <t xml:space="preserve">    2、商务车</t>
  </si>
  <si>
    <t xml:space="preserve">    3、公用客车</t>
  </si>
  <si>
    <t xml:space="preserve">    4、其他车</t>
  </si>
  <si>
    <t>八、单位用于出租房产情况</t>
  </si>
  <si>
    <t xml:space="preserve">    1、出租房产面积</t>
  </si>
  <si>
    <t xml:space="preserve">    2、租收收入</t>
  </si>
  <si>
    <t>2020年部门预算表2（非税征收情况）</t>
  </si>
  <si>
    <t>单位：万元/人</t>
  </si>
  <si>
    <t>2020年预计征收数</t>
  </si>
  <si>
    <t>2019年征收数</t>
  </si>
  <si>
    <t>征收依据</t>
  </si>
  <si>
    <t>（一）公共财政预算管理的非税收入数</t>
  </si>
  <si>
    <t>1、行政性收费收入</t>
  </si>
  <si>
    <t>（1）</t>
  </si>
  <si>
    <t>（2）</t>
  </si>
  <si>
    <t>（3）</t>
  </si>
  <si>
    <t>（4）</t>
  </si>
  <si>
    <t>（5）</t>
  </si>
  <si>
    <t>（6）</t>
  </si>
  <si>
    <t>2、罚没收入</t>
  </si>
  <si>
    <t>3、专项收入</t>
  </si>
  <si>
    <t>4、国有资产有偿使用收入</t>
  </si>
  <si>
    <t>（1）租金收入</t>
  </si>
  <si>
    <t>全部缴入融成公司</t>
  </si>
  <si>
    <t>5、其他收入</t>
  </si>
  <si>
    <t>（二）基金预算收入数</t>
  </si>
  <si>
    <t>（三）未纳入预算管理资金的非税收入数</t>
  </si>
  <si>
    <t>2020年部门预算表3（收入来源情况表）</t>
  </si>
  <si>
    <t>单位：万元</t>
  </si>
  <si>
    <r>
      <rPr>
        <sz val="12"/>
        <rFont val="宋体"/>
        <family val="3"/>
        <charset val="134"/>
      </rPr>
      <t>201</t>
    </r>
    <r>
      <rPr>
        <sz val="12"/>
        <rFont val="宋体"/>
        <family val="3"/>
        <charset val="134"/>
      </rPr>
      <t>9</t>
    </r>
    <r>
      <rPr>
        <sz val="12"/>
        <rFont val="宋体"/>
        <family val="3"/>
        <charset val="134"/>
      </rPr>
      <t>年安排数</t>
    </r>
  </si>
  <si>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年预算数</t>
    </r>
  </si>
  <si>
    <t>相差</t>
  </si>
  <si>
    <t>收入合计</t>
  </si>
  <si>
    <t>1、经费安排数</t>
  </si>
  <si>
    <t>其中：财政经费拨款安排数</t>
  </si>
  <si>
    <t xml:space="preserve">      非税收入安排数</t>
  </si>
  <si>
    <t>2、政府基金收入安排数</t>
  </si>
  <si>
    <t>3、上级专项收入安排数（列出明细）</t>
  </si>
  <si>
    <t>4、其他收入安排数</t>
  </si>
  <si>
    <t>5、 上年结余安排数</t>
  </si>
  <si>
    <t>2020年部门预算表4（经费财拨安排控制数）</t>
  </si>
  <si>
    <t>填报单位：柴桑区供销社</t>
  </si>
  <si>
    <t>2020年公共预算安排</t>
  </si>
  <si>
    <t>政府基金预算安排</t>
  </si>
  <si>
    <t>小计</t>
  </si>
  <si>
    <t>经费拨款安排</t>
  </si>
  <si>
    <t>纳入预算管理的非税收入安排</t>
  </si>
  <si>
    <t>一、财政统发工资人数</t>
  </si>
  <si>
    <t>1、在职人数</t>
  </si>
  <si>
    <t>2、离休人数</t>
  </si>
  <si>
    <t xml:space="preserve"> 二、财政统发工资基数</t>
  </si>
  <si>
    <t>1、两项统发工资</t>
  </si>
  <si>
    <t>2、统发津贴部分</t>
  </si>
  <si>
    <t>3、财政安排车贴统发部分</t>
  </si>
  <si>
    <t>三、单位公用经费定额标准</t>
  </si>
  <si>
    <t>四、2018年部门预算安排控制数</t>
  </si>
  <si>
    <t>（一）基本支出经费</t>
  </si>
  <si>
    <t>1、机关工资福利支出</t>
  </si>
  <si>
    <t>其中：财政统发工资部分</t>
  </si>
  <si>
    <t>社保缴费部分(财政负担）</t>
  </si>
  <si>
    <t>社保缴费部分（单位负担)</t>
  </si>
  <si>
    <t>住房公积金</t>
  </si>
  <si>
    <t>十三月工资</t>
  </si>
  <si>
    <t>乡镇津贴</t>
  </si>
  <si>
    <t>财政安排非统发工资</t>
  </si>
  <si>
    <t>其他工资福利支出</t>
  </si>
  <si>
    <t xml:space="preserve">   2、机关商品和服务支出</t>
  </si>
  <si>
    <t>其中：定额公用经费支出</t>
  </si>
  <si>
    <t>邮电费</t>
  </si>
  <si>
    <t>处级领导电话费</t>
  </si>
  <si>
    <t>会议费</t>
  </si>
  <si>
    <t>四家班子会议费</t>
  </si>
  <si>
    <t>公车运行经费</t>
  </si>
  <si>
    <t>公车平台及区委政府保留车辆运行费</t>
  </si>
  <si>
    <t>委托业务费</t>
  </si>
  <si>
    <t>含财政安排的临时工工资</t>
  </si>
  <si>
    <t>公务接待费</t>
  </si>
  <si>
    <t>部分单位单独安排的经费</t>
  </si>
  <si>
    <t>其他交通费</t>
  </si>
  <si>
    <t>财政安排车贴</t>
  </si>
  <si>
    <t>其他商品服务支出</t>
  </si>
  <si>
    <t>招商经费</t>
  </si>
  <si>
    <t xml:space="preserve">   3、对个人和家庭补助</t>
  </si>
  <si>
    <t>其中：生活补助</t>
  </si>
  <si>
    <t>抚恤补助</t>
  </si>
  <si>
    <t>离退休费</t>
  </si>
  <si>
    <t>财政统发部分</t>
  </si>
  <si>
    <t>在员人员绩效资金</t>
  </si>
  <si>
    <t>退休人员综治文明奖励</t>
  </si>
  <si>
    <t>财政安排非统发离退休费</t>
  </si>
  <si>
    <t>其他对个人和家庭的补助</t>
  </si>
  <si>
    <t>熊成宋退休费2万</t>
  </si>
  <si>
    <t>（二）项目经费</t>
  </si>
  <si>
    <t>1、淡季储肥经费22万</t>
  </si>
  <si>
    <t>2、合作社产业引导资金</t>
  </si>
  <si>
    <t>3、</t>
  </si>
  <si>
    <t>4、</t>
  </si>
  <si>
    <t>5、</t>
  </si>
  <si>
    <t>6、</t>
  </si>
  <si>
    <t>7、</t>
  </si>
  <si>
    <t>8、</t>
  </si>
  <si>
    <t>2017年预算单位部门预算表四（定额公用经费安排）</t>
  </si>
  <si>
    <t>2017年公共预算安排</t>
  </si>
  <si>
    <t>单位统发工资在职（7）人，公用经费定额标准（ 1）万元，定额公用经费7万元。</t>
  </si>
  <si>
    <t>一、定额公用经费</t>
  </si>
  <si>
    <t>1、商品和服务支出</t>
  </si>
  <si>
    <t>（1）办公费</t>
  </si>
  <si>
    <t>（2）印刷费</t>
  </si>
  <si>
    <t>（3）咨询费</t>
  </si>
  <si>
    <t>（4）手续费</t>
  </si>
  <si>
    <t>（5）水费</t>
  </si>
  <si>
    <t>（6）电费</t>
  </si>
  <si>
    <t>（7）邮电费</t>
  </si>
  <si>
    <t>（9）物业管理费</t>
  </si>
  <si>
    <t>（11）差旅费</t>
  </si>
  <si>
    <t>（12）因公出国（境）费用</t>
  </si>
  <si>
    <t>（13）维修（护）费</t>
  </si>
  <si>
    <t>（14）租凭费</t>
  </si>
  <si>
    <t>（15）会议费</t>
  </si>
  <si>
    <t>（16）培训费</t>
  </si>
  <si>
    <t>（17）公务接待费</t>
  </si>
  <si>
    <t>（18）专用材料费</t>
  </si>
  <si>
    <t>（24）被装购置费</t>
  </si>
  <si>
    <t>（25）专用燃料费</t>
  </si>
  <si>
    <t>（26）劳务费</t>
  </si>
  <si>
    <t>（27）委托业务费</t>
  </si>
  <si>
    <t>（28）工会经费</t>
  </si>
  <si>
    <t>（29）福利费</t>
  </si>
  <si>
    <t>（31）公务用车运行维护费</t>
  </si>
  <si>
    <t>（39）其他交通费</t>
  </si>
  <si>
    <t>（99）其他商品和服务支出</t>
  </si>
  <si>
    <t>2、其他资本性支出</t>
  </si>
  <si>
    <t>（2）办公设备购置</t>
  </si>
  <si>
    <t>（3）专用设备购置</t>
  </si>
  <si>
    <t>（6）大型修缮</t>
  </si>
  <si>
    <t>（19）其他交通工具购置</t>
  </si>
  <si>
    <t>（99）其他资本性支出</t>
  </si>
  <si>
    <t>2017年预算单位部门预算表五（业务费安排）</t>
  </si>
  <si>
    <t>公共预算安排</t>
  </si>
  <si>
    <t>上年结余资金安排</t>
  </si>
  <si>
    <t>预算外资金安排</t>
  </si>
  <si>
    <t>总计</t>
  </si>
  <si>
    <t>（一）企业扶持资金业务费</t>
  </si>
  <si>
    <t>1、工资福利支出</t>
  </si>
  <si>
    <t>（1）临时工资</t>
  </si>
  <si>
    <t>（2）弥补工资</t>
  </si>
  <si>
    <t>2、商品和服务支出</t>
  </si>
  <si>
    <t>（1）劳务费</t>
  </si>
  <si>
    <t>（2）办公费</t>
  </si>
  <si>
    <t>3、对个人和家庭支出</t>
  </si>
  <si>
    <t>4、对企事业单位补助</t>
  </si>
  <si>
    <r>
      <rPr>
        <b/>
        <sz val="12"/>
        <rFont val="宋体"/>
        <family val="3"/>
        <charset val="134"/>
      </rPr>
      <t>（二）*</t>
    </r>
    <r>
      <rPr>
        <b/>
        <sz val="12"/>
        <rFont val="宋体"/>
        <family val="3"/>
        <charset val="134"/>
      </rPr>
      <t>**</t>
    </r>
    <r>
      <rPr>
        <b/>
        <sz val="12"/>
        <rFont val="宋体"/>
        <family val="3"/>
        <charset val="134"/>
      </rPr>
      <t>业务费</t>
    </r>
  </si>
  <si>
    <t>（2）差旅费</t>
  </si>
  <si>
    <t>（3）公务车运行费</t>
  </si>
  <si>
    <t>4、其他资本性支出</t>
  </si>
  <si>
    <t>（1）办公设备</t>
  </si>
  <si>
    <t>（三）*****业务费</t>
  </si>
  <si>
    <t>2017年预算单位部门预算表六（项目经费安排）</t>
  </si>
  <si>
    <t>（一）*****项目费</t>
  </si>
  <si>
    <t>3、基本建设性支出</t>
  </si>
  <si>
    <t>（二）*****项目费</t>
  </si>
  <si>
    <t>（三）*****项目费</t>
  </si>
  <si>
    <t>2017年预算单位部门预算表八（政府采购安排）</t>
  </si>
  <si>
    <t>资金来源</t>
  </si>
  <si>
    <t>上级专项资金安排</t>
  </si>
  <si>
    <t>政府采购项目</t>
  </si>
  <si>
    <t>1、办公设备</t>
  </si>
  <si>
    <t>2、</t>
  </si>
  <si>
    <t>9、</t>
  </si>
  <si>
    <t>10、</t>
  </si>
  <si>
    <t>11、</t>
  </si>
  <si>
    <t>2017年预算单位部门预算表九（民生资金项目安排）</t>
  </si>
  <si>
    <t>项目名称</t>
  </si>
  <si>
    <t>标准（依据）</t>
  </si>
  <si>
    <t>合计</t>
  </si>
  <si>
    <t>中央</t>
  </si>
  <si>
    <t>省经</t>
  </si>
  <si>
    <t>市级</t>
  </si>
  <si>
    <t>县级</t>
  </si>
  <si>
    <t>当年安排</t>
  </si>
  <si>
    <t>上年安排</t>
  </si>
  <si>
    <t>当年净增</t>
  </si>
  <si>
    <t>2017年预算单位部门预算表十（行政单位工资表）</t>
  </si>
  <si>
    <t>序号</t>
  </si>
  <si>
    <t>姓名</t>
  </si>
  <si>
    <t>工资合计</t>
  </si>
  <si>
    <t>工资</t>
  </si>
  <si>
    <t>津贴</t>
  </si>
  <si>
    <t>附：</t>
  </si>
  <si>
    <t>职务工资</t>
  </si>
  <si>
    <t>级别工资</t>
  </si>
  <si>
    <t>岗位工资</t>
  </si>
  <si>
    <t>技术等级工资</t>
  </si>
  <si>
    <t>财政津贴</t>
  </si>
  <si>
    <t>特殊岗位津贴</t>
  </si>
  <si>
    <t>岗位津贴</t>
  </si>
  <si>
    <t>年医保费</t>
  </si>
  <si>
    <t>年失业保险</t>
  </si>
  <si>
    <t>年工伤保险</t>
  </si>
  <si>
    <t>年生育保险</t>
  </si>
  <si>
    <t>年养老金</t>
  </si>
  <si>
    <t>年住房公积金</t>
  </si>
  <si>
    <t>月住房公积金</t>
  </si>
  <si>
    <t>计算草稿</t>
  </si>
  <si>
    <t>2020年部门预算表5（两套支出经济分类支出明细表）</t>
  </si>
  <si>
    <t>政府预算经济分类</t>
  </si>
  <si>
    <t>金额</t>
  </si>
  <si>
    <t>部门预算经济分类</t>
  </si>
  <si>
    <t>科目编码</t>
  </si>
  <si>
    <t>科 目 名 称</t>
  </si>
  <si>
    <t>类</t>
  </si>
  <si>
    <t>款</t>
  </si>
  <si>
    <t>机关工资福利支出</t>
  </si>
  <si>
    <t>301</t>
  </si>
  <si>
    <t>工资福利支出</t>
  </si>
  <si>
    <t>01</t>
  </si>
  <si>
    <t xml:space="preserve"> 工资津补贴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</si>
  <si>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</si>
  <si>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</si>
  <si>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</si>
  <si>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</si>
  <si>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</si>
  <si>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</si>
  <si>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</si>
  <si>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</si>
  <si>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</si>
  <si>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</si>
  <si>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</si>
  <si>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</si>
  <si>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</si>
  <si>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</si>
  <si>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</si>
  <si>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</si>
  <si>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</si>
  <si>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</si>
  <si>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</si>
  <si>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</si>
  <si>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</si>
  <si>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</si>
  <si>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</si>
  <si>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</si>
  <si>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</si>
  <si>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</si>
  <si>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>商品和服务支出</t>
  </si>
  <si>
    <t xml:space="preserve"> 办公经费（定额）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</si>
  <si>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</si>
  <si>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</si>
  <si>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</si>
  <si>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</si>
  <si>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</si>
  <si>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</si>
  <si>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</si>
  <si>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</si>
  <si>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</si>
  <si>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</si>
  <si>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</si>
  <si>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</si>
  <si>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</si>
  <si>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</si>
  <si>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</si>
  <si>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</si>
  <si>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</si>
  <si>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</si>
  <si>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</si>
  <si>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</si>
  <si>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</si>
  <si>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</si>
  <si>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</si>
  <si>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</si>
  <si>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</si>
  <si>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</si>
  <si>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</si>
  <si>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</si>
  <si>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</si>
  <si>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</si>
  <si>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</si>
  <si>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</si>
  <si>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</si>
  <si>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</si>
  <si>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</si>
  <si>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</si>
  <si>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</si>
  <si>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</si>
  <si>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</si>
  <si>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</si>
  <si>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</si>
  <si>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</si>
  <si>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</si>
  <si>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</si>
  <si>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</si>
  <si>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</si>
  <si>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</si>
  <si>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</si>
  <si>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</si>
  <si>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</si>
  <si>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</si>
  <si>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</si>
  <si>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</si>
  <si>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</si>
  <si>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</si>
  <si>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</si>
  <si>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</si>
  <si>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</si>
  <si>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</si>
  <si>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</si>
  <si>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</si>
  <si>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</si>
  <si>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</si>
  <si>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</si>
  <si>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</si>
  <si>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</si>
  <si>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</si>
  <si>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</si>
  <si>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</si>
  <si>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</si>
  <si>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</si>
  <si>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</si>
  <si>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</si>
  <si>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</si>
  <si>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</si>
  <si>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</si>
  <si>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对企业补助（一）</t>
  </si>
  <si>
    <t>对企业补助</t>
  </si>
  <si>
    <t xml:space="preserve"> 资本金注入</t>
  </si>
  <si>
    <t xml:space="preserve"> 政府投资基金股权投资</t>
  </si>
  <si>
    <t xml:space="preserve"> 费用补贴</t>
  </si>
  <si>
    <t xml:space="preserve"> 利息补贴</t>
  </si>
  <si>
    <t xml:space="preserve"> 其他对企业补助</t>
  </si>
  <si>
    <t>对企业补助（二）</t>
  </si>
  <si>
    <t>对企业补助（基本建设）</t>
  </si>
  <si>
    <t>对个人和家庭的补助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</si>
  <si>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</si>
  <si>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</si>
  <si>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</si>
  <si>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</si>
  <si>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</si>
  <si>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</si>
  <si>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</si>
  <si>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</si>
  <si>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</si>
  <si>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</si>
  <si>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</si>
  <si>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</si>
  <si>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</si>
  <si>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</si>
  <si>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</si>
  <si>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</si>
  <si>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债务利息及费用支出</t>
  </si>
  <si>
    <t xml:space="preserve"> 国内债务付息</t>
  </si>
  <si>
    <t xml:space="preserve"> 国外债务付息</t>
  </si>
  <si>
    <t xml:space="preserve"> 国内债务发行费用</t>
  </si>
  <si>
    <t xml:space="preserve"> 国外债务发行费用</t>
  </si>
  <si>
    <t>转移性支出</t>
  </si>
  <si>
    <t xml:space="preserve"> 上下级政府间转移性支出</t>
  </si>
  <si>
    <t xml:space="preserve"> 援助其他地区支出</t>
  </si>
  <si>
    <t xml:space="preserve"> 债务转贷</t>
  </si>
  <si>
    <t xml:space="preserve"> 调出资金</t>
  </si>
  <si>
    <t>其他支出</t>
  </si>
  <si>
    <t>399</t>
  </si>
  <si>
    <t xml:space="preserve"> 预备费</t>
  </si>
  <si>
    <t xml:space="preserve"> 赠与</t>
  </si>
  <si>
    <t xml:space="preserve"> 国家赔偿费用支出</t>
  </si>
  <si>
    <t xml:space="preserve"> 对民间非营利组织和群众性自治组织补贴</t>
  </si>
  <si>
    <t xml:space="preserve"> 预留</t>
  </si>
  <si>
    <t xml:space="preserve"> 其他支出</t>
  </si>
  <si>
    <t>单位：元</t>
  </si>
  <si>
    <t xml:space="preserve">车贴 </t>
  </si>
  <si>
    <t>薪级工资</t>
  </si>
  <si>
    <t>10%工资</t>
  </si>
  <si>
    <t>教龄津贴</t>
  </si>
  <si>
    <t>阳光津贴</t>
  </si>
  <si>
    <t>月医保费8%</t>
  </si>
  <si>
    <t>月失业保险0.05%</t>
  </si>
  <si>
    <t>月工伤保险0.01%</t>
  </si>
  <si>
    <t>月生育保险1%</t>
  </si>
  <si>
    <t>月养老金16%</t>
  </si>
  <si>
    <t>教育卫生人员工伤保险0.2%</t>
  </si>
  <si>
    <t>徐保新</t>
  </si>
  <si>
    <t>吕家应</t>
  </si>
  <si>
    <t>熊敏锋</t>
  </si>
  <si>
    <t>魏运旺</t>
  </si>
  <si>
    <t>饶仕萍</t>
  </si>
  <si>
    <t>刘宴彬</t>
  </si>
  <si>
    <t>曹伟民</t>
  </si>
  <si>
    <t>张卫华</t>
  </si>
  <si>
    <t>吕从平</t>
  </si>
  <si>
    <t>余慧玲</t>
  </si>
  <si>
    <t>曹迁凤</t>
  </si>
  <si>
    <t>张舜</t>
  </si>
  <si>
    <t>温智</t>
  </si>
  <si>
    <t>张和林</t>
  </si>
  <si>
    <t>2020年部门预算单位离退休人员工资表七（统发部分）</t>
  </si>
  <si>
    <t>证件号码</t>
  </si>
  <si>
    <t>性别</t>
  </si>
  <si>
    <t>参加工作时间</t>
  </si>
  <si>
    <t>档案出生日期</t>
  </si>
  <si>
    <t>离退休类别</t>
  </si>
  <si>
    <t>离退休日期</t>
  </si>
  <si>
    <t>待遇享受开始年月</t>
  </si>
  <si>
    <t>待遇享受状态</t>
  </si>
  <si>
    <t>基本退休费</t>
  </si>
  <si>
    <t>男</t>
  </si>
  <si>
    <t>19741201</t>
  </si>
  <si>
    <t>19560801</t>
  </si>
  <si>
    <t>正常退休</t>
  </si>
  <si>
    <t>20160801</t>
  </si>
  <si>
    <t>201609</t>
  </si>
  <si>
    <t>正常发放</t>
  </si>
  <si>
    <t>19570401</t>
  </si>
  <si>
    <t>20170401</t>
  </si>
  <si>
    <t>201705</t>
  </si>
  <si>
    <t>19760201</t>
  </si>
  <si>
    <t>19570501</t>
  </si>
  <si>
    <t>20170501</t>
  </si>
  <si>
    <t>201706</t>
  </si>
  <si>
    <t>19810901</t>
  </si>
  <si>
    <t>19570201</t>
  </si>
  <si>
    <t>20170201</t>
  </si>
  <si>
    <t>201703</t>
  </si>
  <si>
    <t>19741101</t>
  </si>
  <si>
    <t>19570701</t>
  </si>
  <si>
    <t>20170701</t>
  </si>
  <si>
    <t>201708</t>
  </si>
  <si>
    <t>19800501</t>
  </si>
  <si>
    <t>19541101</t>
  </si>
  <si>
    <t>20141101</t>
  </si>
  <si>
    <t>201412</t>
  </si>
  <si>
    <t>19711201</t>
  </si>
  <si>
    <t>19550801</t>
  </si>
  <si>
    <t>20150801</t>
  </si>
  <si>
    <t>201509</t>
  </si>
  <si>
    <t>19701001</t>
  </si>
  <si>
    <t>19520617</t>
  </si>
  <si>
    <t>20120601</t>
  </si>
  <si>
    <t>201410</t>
  </si>
  <si>
    <t>19551201</t>
  </si>
  <si>
    <t>19320116</t>
  </si>
  <si>
    <t>19930701</t>
  </si>
  <si>
    <t>19510501</t>
  </si>
  <si>
    <t>19320101</t>
  </si>
  <si>
    <t>19920401</t>
  </si>
  <si>
    <t>19510401</t>
  </si>
  <si>
    <t>19310928</t>
  </si>
  <si>
    <t>19920301</t>
  </si>
  <si>
    <t>19560501</t>
  </si>
  <si>
    <t>19330103</t>
  </si>
  <si>
    <t>19521201</t>
  </si>
  <si>
    <t>19330122</t>
  </si>
  <si>
    <t>19540401</t>
  </si>
  <si>
    <t>19280910</t>
  </si>
  <si>
    <t>19811001</t>
  </si>
  <si>
    <t>19650801</t>
  </si>
  <si>
    <t>19480905</t>
  </si>
  <si>
    <t>20080801</t>
  </si>
  <si>
    <t>19760901</t>
  </si>
  <si>
    <t>19530606</t>
  </si>
  <si>
    <t>20130601</t>
  </si>
  <si>
    <t>19690601</t>
  </si>
  <si>
    <t>19530910</t>
  </si>
  <si>
    <t>20130901</t>
  </si>
  <si>
    <t>19710801</t>
  </si>
  <si>
    <t>19531203</t>
  </si>
  <si>
    <t>20131201</t>
  </si>
  <si>
    <t>19680801</t>
  </si>
  <si>
    <t>19520612</t>
  </si>
  <si>
    <t>19680301</t>
  </si>
  <si>
    <t>19510221</t>
  </si>
  <si>
    <t>20110201</t>
  </si>
  <si>
    <t>19790501</t>
  </si>
  <si>
    <t>19491129</t>
  </si>
  <si>
    <t>20091101</t>
  </si>
  <si>
    <t>19660901</t>
  </si>
  <si>
    <t>19480820</t>
  </si>
  <si>
    <t>19701201</t>
  </si>
  <si>
    <t>19461002</t>
  </si>
  <si>
    <t>20061001</t>
  </si>
  <si>
    <t>女</t>
  </si>
  <si>
    <t>19690201</t>
  </si>
  <si>
    <t>19451017</t>
  </si>
  <si>
    <t>20001201</t>
  </si>
  <si>
    <t>19620801</t>
  </si>
  <si>
    <t>19411217</t>
  </si>
  <si>
    <t>20020301</t>
  </si>
  <si>
    <t>19700601</t>
  </si>
  <si>
    <t>19510705</t>
  </si>
  <si>
    <t>20060701</t>
  </si>
  <si>
    <t>19700901</t>
  </si>
  <si>
    <t>19470816</t>
  </si>
  <si>
    <t>20071001</t>
  </si>
  <si>
    <t>19641201</t>
  </si>
  <si>
    <t>19431226</t>
  </si>
  <si>
    <t>20040201</t>
  </si>
  <si>
    <t>19450201</t>
  </si>
  <si>
    <t>20050501</t>
  </si>
  <si>
    <t>19601201</t>
  </si>
  <si>
    <t>19431107</t>
  </si>
  <si>
    <t>20040301</t>
  </si>
  <si>
    <t>19681001</t>
  </si>
  <si>
    <t>19490320</t>
  </si>
  <si>
    <t>20090301</t>
  </si>
  <si>
    <t>19610801</t>
  </si>
  <si>
    <t>19380114</t>
  </si>
  <si>
    <t>19980918</t>
  </si>
  <si>
    <t>19860301</t>
  </si>
  <si>
    <t>19640129</t>
  </si>
  <si>
    <t>20190129</t>
  </si>
  <si>
    <t>201902</t>
  </si>
  <si>
    <t>2020年部门预算单位离退休人员工资表九（自收自支部分）</t>
  </si>
  <si>
    <t>基本离休费</t>
  </si>
  <si>
    <t>其他离休费</t>
  </si>
  <si>
    <t>生活补助</t>
  </si>
  <si>
    <t>护理费</t>
  </si>
  <si>
    <t>2020年部门预算（抚恤人员情况表十）</t>
  </si>
  <si>
    <t>家属姓名</t>
  </si>
  <si>
    <t>身份证号码</t>
  </si>
  <si>
    <t>月抚恤费</t>
  </si>
  <si>
    <t>张龙香</t>
  </si>
  <si>
    <t>宋水莲</t>
  </si>
  <si>
    <t>2020年预算表（乡镇工作津贴）</t>
  </si>
  <si>
    <t>驻乡镇机构</t>
  </si>
  <si>
    <t>所在乡镇</t>
  </si>
  <si>
    <t>工作年限</t>
  </si>
  <si>
    <t>月享受金额</t>
  </si>
  <si>
    <t>年享受金额</t>
  </si>
  <si>
    <t>财政拨款</t>
  </si>
  <si>
    <t>单位安排</t>
  </si>
  <si>
    <t>政府采购预算表</t>
  </si>
  <si>
    <t>单位：元/个</t>
  </si>
  <si>
    <t>单位名称</t>
  </si>
  <si>
    <t>采购项目</t>
  </si>
  <si>
    <t>采购目录</t>
  </si>
  <si>
    <t>采购方式</t>
  </si>
  <si>
    <t>数量</t>
  </si>
  <si>
    <t>项目类别</t>
  </si>
  <si>
    <t>采购资金来源</t>
  </si>
  <si>
    <t>基本支出</t>
  </si>
  <si>
    <t>项目支出</t>
  </si>
  <si>
    <t>预算管理非税收入安排</t>
  </si>
  <si>
    <t>政府性基金收入安排</t>
  </si>
  <si>
    <t>上级专项收入安排</t>
  </si>
  <si>
    <t>其他收入安排</t>
  </si>
  <si>
    <t>上年结余安排</t>
  </si>
  <si>
    <t>1</t>
  </si>
  <si>
    <t>供销社</t>
  </si>
  <si>
    <t>电脑</t>
  </si>
  <si>
    <t>2</t>
  </si>
  <si>
    <t>打印机</t>
  </si>
  <si>
    <t>3</t>
  </si>
  <si>
    <t>4</t>
  </si>
  <si>
    <t>5</t>
  </si>
  <si>
    <t>6</t>
  </si>
  <si>
    <t>7</t>
  </si>
  <si>
    <t>8</t>
  </si>
  <si>
    <t>9</t>
  </si>
  <si>
    <t>柴桑区区直部门2020-2022年项目支出情况表</t>
  </si>
  <si>
    <t>填报部门：</t>
  </si>
  <si>
    <t>项目序号</t>
  </si>
  <si>
    <t>项目主要用途</t>
  </si>
  <si>
    <t>三年滚动规划资金需求</t>
  </si>
  <si>
    <t>安排依据</t>
  </si>
  <si>
    <t>2020年</t>
  </si>
  <si>
    <t>2021年</t>
  </si>
  <si>
    <t>2022年</t>
  </si>
  <si>
    <t>部门合计</t>
  </si>
  <si>
    <t xml:space="preserve">  本级</t>
  </si>
  <si>
    <t>1、</t>
  </si>
  <si>
    <t>淡季储肥经费</t>
  </si>
  <si>
    <t>民生类</t>
  </si>
  <si>
    <t>用于淡季化肥储备补贴</t>
  </si>
  <si>
    <t>合作社产业引导资金</t>
  </si>
  <si>
    <t>用于建立农村合作新型模式前期引导</t>
  </si>
  <si>
    <t>2020年预算表（三公经费）</t>
  </si>
  <si>
    <t>项   目</t>
  </si>
  <si>
    <t>2018年预算数</t>
  </si>
  <si>
    <t>2020年预算数</t>
  </si>
  <si>
    <t>预算数</t>
  </si>
  <si>
    <t>执行数</t>
  </si>
  <si>
    <t>预计执行数</t>
  </si>
  <si>
    <t>合   计</t>
  </si>
  <si>
    <t>因公出国（境）费用</t>
  </si>
  <si>
    <t>公务用车运行维护费</t>
  </si>
  <si>
    <t>公务用车购置费</t>
  </si>
  <si>
    <t>审核：</t>
  </si>
  <si>
    <t>2020年预算表（租金）</t>
  </si>
  <si>
    <t>现主管单位</t>
  </si>
  <si>
    <t>产权名称</t>
  </si>
  <si>
    <t>地址（门牌号和楼层）</t>
  </si>
  <si>
    <t>面积</t>
  </si>
  <si>
    <t>租  金</t>
  </si>
  <si>
    <t>2019年收入数</t>
  </si>
  <si>
    <t>供销社门点</t>
  </si>
  <si>
    <t>庐山西路275号1楼</t>
  </si>
  <si>
    <t>烟花仓库</t>
  </si>
  <si>
    <t>东风村老烟花仓库</t>
  </si>
  <si>
    <t>新合烟花仓库</t>
  </si>
  <si>
    <t>新合镇址坊村</t>
  </si>
  <si>
    <t>项目绩效目标指标表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</si>
  <si>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  2020 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</si>
  <si>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</si>
  <si>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</si>
  <si>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</si>
  <si>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</si>
  <si>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</si>
  <si>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</si>
  <si>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其他资金</t>
  </si>
  <si>
    <t>任务1</t>
  </si>
  <si>
    <t>化肥储备</t>
  </si>
  <si>
    <t>任务2</t>
  </si>
  <si>
    <t>任务3</t>
  </si>
  <si>
    <t>……</t>
  </si>
  <si>
    <t>金额合计</t>
  </si>
  <si>
    <t>中期目标</t>
  </si>
  <si>
    <t xml:space="preserve">
</t>
  </si>
  <si>
    <t>年度总体
目标</t>
  </si>
  <si>
    <t xml:space="preserve">
全面推动供销社综合改革</t>
  </si>
  <si>
    <t>具体实施   计划</t>
  </si>
  <si>
    <t>储肥贴息、服务三农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</si>
  <si>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</si>
  <si>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</si>
  <si>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</si>
  <si>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</si>
  <si>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</si>
  <si>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</si>
  <si>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</si>
  <si>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指标1：储肥5500吨22万元</t>
  </si>
  <si>
    <t xml:space="preserve"> 指标2：引导资金30万元（三社建设10万元、土地托管15万元、农产品电商交易5万元）</t>
  </si>
  <si>
    <t xml:space="preserve"> ……</t>
  </si>
  <si>
    <t>质量指标</t>
  </si>
  <si>
    <t xml:space="preserve"> 指标1：每吨贴息40元</t>
  </si>
  <si>
    <t xml:space="preserve"> 指标2：</t>
  </si>
  <si>
    <t>时效指标</t>
  </si>
  <si>
    <t xml:space="preserve"> 指标1：2020年12月底</t>
  </si>
  <si>
    <t xml:space="preserve"> 指标2：2020年12月底</t>
  </si>
  <si>
    <t>成本指标</t>
  </si>
  <si>
    <t xml:space="preserve"> 指标1：</t>
  </si>
  <si>
    <t>效益指标</t>
  </si>
  <si>
    <t>经济效益
指标</t>
  </si>
  <si>
    <t xml:space="preserve"> 指标1：减轻农民生产成本</t>
  </si>
  <si>
    <t xml:space="preserve"> 指标2：帮助完成三社建设、土地托管和农产品电商交易市场的建设</t>
  </si>
  <si>
    <t>社会效益
指标</t>
  </si>
  <si>
    <t xml:space="preserve"> 指标1：提高农民的生产积极性</t>
  </si>
  <si>
    <t xml:space="preserve"> 指标2：推动供销社综合改革</t>
  </si>
  <si>
    <t>生态效益
指标</t>
  </si>
  <si>
    <t>可持续影响
指标</t>
  </si>
  <si>
    <t>满意度
指标</t>
  </si>
  <si>
    <t>服务对象
满意度指标</t>
  </si>
  <si>
    <t xml:space="preserve"> 指标1：100%的满意度</t>
  </si>
  <si>
    <t xml:space="preserve"> 指标2：100%的满意度</t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</si>
  <si>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0012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</si>
  <si>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381X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</si>
  <si>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4001X</t>
    </r>
    <phoneticPr fontId="9" type="noConversion"/>
  </si>
  <si>
    <r>
      <t>36040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27001X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</si>
  <si>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018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</si>
  <si>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034</t>
    </r>
    <phoneticPr fontId="9" type="noConversion"/>
  </si>
  <si>
    <r>
      <t>360421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013</t>
    </r>
    <phoneticPr fontId="9" type="noConversion"/>
  </si>
  <si>
    <r>
      <t>3604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034</t>
    </r>
    <phoneticPr fontId="9" type="noConversion"/>
  </si>
  <si>
    <r>
      <t>3604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0072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</si>
  <si>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0016</t>
    </r>
    <phoneticPr fontId="9" type="noConversion"/>
  </si>
  <si>
    <r>
      <t>3604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30035</t>
    </r>
    <phoneticPr fontId="9" type="noConversion"/>
  </si>
  <si>
    <r>
      <t>36042</t>
    </r>
    <r>
      <rPr>
        <sz val="10"/>
        <rFont val="宋体"/>
        <family val="3"/>
        <charset val="134"/>
      </rPr>
      <t>*********</t>
    </r>
    <r>
      <rPr>
        <sz val="10"/>
        <rFont val="宋体"/>
        <charset val="134"/>
      </rPr>
      <t>0015</t>
    </r>
    <phoneticPr fontId="9" type="noConversion"/>
  </si>
  <si>
    <r>
      <t>36042</t>
    </r>
    <r>
      <rPr>
        <sz val="10"/>
        <rFont val="宋体"/>
        <family val="3"/>
        <charset val="134"/>
      </rPr>
      <t>**********</t>
    </r>
    <r>
      <rPr>
        <sz val="10"/>
        <rFont val="宋体"/>
        <charset val="134"/>
      </rPr>
      <t>001X</t>
    </r>
    <phoneticPr fontId="9" type="noConversion"/>
  </si>
  <si>
    <r>
      <t>3604</t>
    </r>
    <r>
      <rPr>
        <sz val="10"/>
        <rFont val="宋体"/>
        <family val="3"/>
        <charset val="134"/>
      </rPr>
      <t>**********</t>
    </r>
    <r>
      <rPr>
        <sz val="10"/>
        <rFont val="宋体"/>
        <charset val="134"/>
      </rPr>
      <t>015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</si>
  <si>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060013</t>
    </r>
    <phoneticPr fontId="9" type="noConversion"/>
  </si>
  <si>
    <r>
      <t>360421</t>
    </r>
    <r>
      <rPr>
        <sz val="10"/>
        <rFont val="宋体"/>
        <family val="3"/>
        <charset val="134"/>
      </rPr>
      <t>*********</t>
    </r>
    <r>
      <rPr>
        <sz val="10"/>
        <rFont val="宋体"/>
        <charset val="134"/>
      </rPr>
      <t>619</t>
    </r>
    <phoneticPr fontId="9" type="noConversion"/>
  </si>
  <si>
    <r>
      <t>36042</t>
    </r>
    <r>
      <rPr>
        <sz val="10"/>
        <rFont val="宋体"/>
        <family val="3"/>
        <charset val="134"/>
      </rPr>
      <t>*********</t>
    </r>
    <r>
      <rPr>
        <sz val="10"/>
        <rFont val="宋体"/>
        <charset val="134"/>
      </rPr>
      <t>32617</t>
    </r>
    <phoneticPr fontId="9" type="noConversion"/>
  </si>
  <si>
    <r>
      <t>36042</t>
    </r>
    <r>
      <rPr>
        <sz val="10"/>
        <rFont val="宋体"/>
        <family val="3"/>
        <charset val="134"/>
      </rPr>
      <t>*********</t>
    </r>
    <r>
      <rPr>
        <sz val="10"/>
        <rFont val="宋体"/>
        <charset val="134"/>
      </rPr>
      <t>0031</t>
    </r>
    <phoneticPr fontId="9" type="noConversion"/>
  </si>
  <si>
    <r>
      <t>36042</t>
    </r>
    <r>
      <rPr>
        <sz val="10"/>
        <rFont val="宋体"/>
        <family val="3"/>
        <charset val="134"/>
      </rPr>
      <t>*********</t>
    </r>
    <r>
      <rPr>
        <sz val="10"/>
        <rFont val="宋体"/>
        <charset val="134"/>
      </rPr>
      <t>03X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</si>
  <si>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0015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</si>
  <si>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00018</t>
    </r>
    <phoneticPr fontId="9" type="noConversion"/>
  </si>
  <si>
    <r>
      <t>360421</t>
    </r>
    <r>
      <rPr>
        <sz val="10"/>
        <rFont val="宋体"/>
        <family val="3"/>
        <charset val="134"/>
      </rPr>
      <t>*********</t>
    </r>
    <r>
      <rPr>
        <sz val="10"/>
        <rFont val="宋体"/>
        <charset val="134"/>
      </rPr>
      <t>14</t>
    </r>
    <phoneticPr fontId="9" type="noConversion"/>
  </si>
  <si>
    <r>
      <t>360421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20</t>
    </r>
    <phoneticPr fontId="9" type="noConversion"/>
  </si>
  <si>
    <r>
      <t>3604</t>
    </r>
    <r>
      <rPr>
        <sz val="10"/>
        <rFont val="宋体"/>
        <family val="3"/>
        <charset val="134"/>
      </rPr>
      <t>*********</t>
    </r>
    <r>
      <rPr>
        <sz val="10"/>
        <rFont val="宋体"/>
        <charset val="134"/>
      </rPr>
      <t>0017</t>
    </r>
    <phoneticPr fontId="9" type="noConversion"/>
  </si>
  <si>
    <r>
      <t>3604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0025</t>
    </r>
    <phoneticPr fontId="9" type="noConversion"/>
  </si>
  <si>
    <r>
      <t>36042</t>
    </r>
    <r>
      <rPr>
        <sz val="10"/>
        <rFont val="宋体"/>
        <family val="3"/>
        <charset val="134"/>
      </rPr>
      <t>*********</t>
    </r>
    <r>
      <rPr>
        <sz val="10"/>
        <rFont val="宋体"/>
        <charset val="134"/>
      </rPr>
      <t>005X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</si>
  <si>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0019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</si>
  <si>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70019</t>
    </r>
    <phoneticPr fontId="9" type="noConversion"/>
  </si>
  <si>
    <r>
      <t>360421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5415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</si>
  <si>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0011</t>
    </r>
    <phoneticPr fontId="9" type="noConversion"/>
  </si>
  <si>
    <r>
      <t>36042</t>
    </r>
    <r>
      <rPr>
        <sz val="10"/>
        <rFont val="宋体"/>
        <family val="3"/>
        <charset val="134"/>
      </rPr>
      <t>********</t>
    </r>
    <r>
      <rPr>
        <sz val="10"/>
        <rFont val="宋体"/>
        <charset val="134"/>
      </rPr>
      <t>90028</t>
    </r>
    <phoneticPr fontId="9" type="noConversion"/>
  </si>
  <si>
    <r>
      <t>高*</t>
    </r>
    <r>
      <rPr>
        <sz val="10"/>
        <rFont val="宋体"/>
        <family val="3"/>
        <charset val="134"/>
      </rPr>
      <t>*</t>
    </r>
    <phoneticPr fontId="9" type="noConversion"/>
  </si>
  <si>
    <r>
      <t>张*</t>
    </r>
    <r>
      <rPr>
        <sz val="10"/>
        <rFont val="宋体"/>
        <family val="3"/>
        <charset val="134"/>
      </rPr>
      <t>*</t>
    </r>
    <phoneticPr fontId="9" type="noConversion"/>
  </si>
  <si>
    <r>
      <t>余*</t>
    </r>
    <r>
      <rPr>
        <sz val="10"/>
        <rFont val="宋体"/>
        <family val="3"/>
        <charset val="134"/>
      </rPr>
      <t>*</t>
    </r>
    <phoneticPr fontId="9" type="noConversion"/>
  </si>
  <si>
    <r>
      <t>董*</t>
    </r>
    <r>
      <rPr>
        <sz val="10"/>
        <rFont val="宋体"/>
        <family val="3"/>
        <charset val="134"/>
      </rPr>
      <t>*</t>
    </r>
    <phoneticPr fontId="9" type="noConversion"/>
  </si>
  <si>
    <r>
      <t>阎*</t>
    </r>
    <r>
      <rPr>
        <sz val="10"/>
        <rFont val="宋体"/>
        <family val="3"/>
        <charset val="134"/>
      </rPr>
      <t>*</t>
    </r>
    <phoneticPr fontId="9" type="noConversion"/>
  </si>
  <si>
    <r>
      <t>方*</t>
    </r>
    <r>
      <rPr>
        <sz val="10"/>
        <rFont val="宋体"/>
        <family val="3"/>
        <charset val="134"/>
      </rPr>
      <t>*</t>
    </r>
    <phoneticPr fontId="9" type="noConversion"/>
  </si>
  <si>
    <r>
      <t>段*</t>
    </r>
    <r>
      <rPr>
        <sz val="10"/>
        <rFont val="宋体"/>
        <family val="3"/>
        <charset val="134"/>
      </rPr>
      <t>*</t>
    </r>
    <phoneticPr fontId="9" type="noConversion"/>
  </si>
  <si>
    <r>
      <t>吴*</t>
    </r>
    <r>
      <rPr>
        <sz val="10"/>
        <rFont val="宋体"/>
        <family val="3"/>
        <charset val="134"/>
      </rPr>
      <t>*</t>
    </r>
    <phoneticPr fontId="9" type="noConversion"/>
  </si>
  <si>
    <r>
      <t>廖*</t>
    </r>
    <r>
      <rPr>
        <sz val="10"/>
        <rFont val="宋体"/>
        <family val="3"/>
        <charset val="134"/>
      </rPr>
      <t>*</t>
    </r>
    <phoneticPr fontId="9" type="noConversion"/>
  </si>
  <si>
    <r>
      <t>黄*</t>
    </r>
    <r>
      <rPr>
        <sz val="10"/>
        <rFont val="宋体"/>
        <family val="3"/>
        <charset val="134"/>
      </rPr>
      <t>*</t>
    </r>
    <phoneticPr fontId="9" type="noConversion"/>
  </si>
  <si>
    <r>
      <t>王*</t>
    </r>
    <r>
      <rPr>
        <sz val="10"/>
        <rFont val="宋体"/>
        <family val="3"/>
        <charset val="134"/>
      </rPr>
      <t>*</t>
    </r>
    <phoneticPr fontId="9" type="noConversion"/>
  </si>
  <si>
    <r>
      <t>胡*</t>
    </r>
    <r>
      <rPr>
        <sz val="10"/>
        <rFont val="宋体"/>
        <family val="3"/>
        <charset val="134"/>
      </rPr>
      <t>*</t>
    </r>
    <phoneticPr fontId="9" type="noConversion"/>
  </si>
  <si>
    <r>
      <t>杨*</t>
    </r>
    <r>
      <rPr>
        <sz val="10"/>
        <rFont val="宋体"/>
        <family val="3"/>
        <charset val="134"/>
      </rPr>
      <t>*</t>
    </r>
    <phoneticPr fontId="9" type="noConversion"/>
  </si>
  <si>
    <r>
      <t>刘*</t>
    </r>
    <r>
      <rPr>
        <sz val="10"/>
        <rFont val="宋体"/>
        <family val="3"/>
        <charset val="134"/>
      </rPr>
      <t>*</t>
    </r>
    <phoneticPr fontId="9" type="noConversion"/>
  </si>
  <si>
    <r>
      <t>潘*</t>
    </r>
    <r>
      <rPr>
        <sz val="10"/>
        <rFont val="宋体"/>
        <family val="3"/>
        <charset val="134"/>
      </rPr>
      <t>*</t>
    </r>
    <phoneticPr fontId="9" type="noConversion"/>
  </si>
  <si>
    <r>
      <t>汤*</t>
    </r>
    <r>
      <rPr>
        <sz val="10"/>
        <rFont val="宋体"/>
        <family val="3"/>
        <charset val="134"/>
      </rPr>
      <t>*</t>
    </r>
    <phoneticPr fontId="9" type="noConversion"/>
  </si>
  <si>
    <r>
      <t>赵*</t>
    </r>
    <r>
      <rPr>
        <sz val="10"/>
        <rFont val="宋体"/>
        <family val="3"/>
        <charset val="134"/>
      </rPr>
      <t>*</t>
    </r>
    <phoneticPr fontId="9" type="noConversion"/>
  </si>
  <si>
    <r>
      <t>何*</t>
    </r>
    <r>
      <rPr>
        <sz val="10"/>
        <rFont val="宋体"/>
        <family val="3"/>
        <charset val="134"/>
      </rPr>
      <t>*</t>
    </r>
    <phoneticPr fontId="9" type="noConversion"/>
  </si>
  <si>
    <r>
      <t>邹*</t>
    </r>
    <r>
      <rPr>
        <sz val="10"/>
        <rFont val="宋体"/>
        <family val="3"/>
        <charset val="134"/>
      </rPr>
      <t>*</t>
    </r>
    <phoneticPr fontId="9" type="noConversion"/>
  </si>
  <si>
    <r>
      <t>毛*</t>
    </r>
    <r>
      <rPr>
        <sz val="10"/>
        <rFont val="宋体"/>
        <family val="3"/>
        <charset val="134"/>
      </rPr>
      <t>*</t>
    </r>
    <phoneticPr fontId="9" type="noConversion"/>
  </si>
  <si>
    <r>
      <t>熊*</t>
    </r>
    <r>
      <rPr>
        <sz val="10"/>
        <rFont val="宋体"/>
        <family val="3"/>
        <charset val="134"/>
      </rPr>
      <t>*</t>
    </r>
    <phoneticPr fontId="9" type="noConversion"/>
  </si>
  <si>
    <r>
      <t>戴*</t>
    </r>
    <r>
      <rPr>
        <sz val="10"/>
        <rFont val="宋体"/>
        <family val="3"/>
        <charset val="134"/>
      </rPr>
      <t>*</t>
    </r>
    <phoneticPr fontId="9" type="noConversion"/>
  </si>
  <si>
    <r>
      <t>李*</t>
    </r>
    <r>
      <rPr>
        <sz val="10"/>
        <rFont val="宋体"/>
        <family val="3"/>
        <charset val="134"/>
      </rPr>
      <t>*</t>
    </r>
    <phoneticPr fontId="9" type="noConversion"/>
  </si>
  <si>
    <r>
      <t>黄*</t>
    </r>
    <r>
      <rPr>
        <sz val="10"/>
        <rFont val="宋体"/>
        <family val="3"/>
        <charset val="134"/>
      </rPr>
      <t>*</t>
    </r>
    <phoneticPr fontId="9" type="noConversion"/>
  </si>
  <si>
    <r>
      <t>3604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0026</t>
    </r>
    <phoneticPr fontId="9" type="noConversion"/>
  </si>
  <si>
    <r>
      <t>36042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10029</t>
    </r>
    <phoneticPr fontId="9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</si>
</sst>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7" formatCode="###,###,###,##0"/>
    <numFmt numFmtId="178" formatCode="_ * #,##0_ ;_ * \-#,##0_ ;_ * &quot;-&quot;??_ ;_ @_ "/>
    <numFmt numFmtId="180" formatCode="###,###,###,##0.00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2"/>
      <name val="宋体"/>
      <family val="3"/>
      <charset val="134"/>
    </font>
    <font>
      <sz val="9"/>
      <color indexed="8"/>
      <name val="SimSun"/>
      <charset val="134"/>
    </font>
    <font>
      <b/>
      <sz val="12"/>
      <color indexed="8"/>
      <name val="SimSun"/>
      <charset val="134"/>
    </font>
    <font>
      <sz val="14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b/>
      <sz val="14"/>
      <color indexed="8"/>
      <name val="楷体_GB2312"/>
      <charset val="134"/>
    </font>
    <font>
      <b/>
      <sz val="18"/>
      <color indexed="8"/>
      <name val="楷体_GB2312"/>
      <charset val="134"/>
    </font>
    <font>
      <b/>
      <sz val="11"/>
      <name val="宋体"/>
      <family val="3"/>
      <charset val="134"/>
    </font>
    <font>
      <b/>
      <sz val="26"/>
      <name val="宋体"/>
      <family val="3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sz val="36"/>
      <name val="黑体"/>
      <family val="3"/>
      <charset val="134"/>
    </font>
    <font>
      <sz val="18"/>
      <name val="宋体"/>
      <family val="3"/>
      <charset val="134"/>
    </font>
    <font>
      <sz val="12"/>
      <name val="Times New Roman"/>
      <family val="1"/>
    </font>
    <font>
      <sz val="11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7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29" fillId="0" borderId="0"/>
    <xf numFmtId="0" fontId="5" fillId="0" borderId="0">
      <alignment vertical="center"/>
    </xf>
    <xf numFmtId="0" fontId="29" fillId="0" borderId="0">
      <alignment vertical="center"/>
    </xf>
    <xf numFmtId="0" fontId="1" fillId="0" borderId="0"/>
    <xf numFmtId="43" fontId="29" fillId="0" borderId="0" applyFont="0" applyFill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1" fillId="0" borderId="0" xfId="5"/>
    <xf numFmtId="0" fontId="3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3" fontId="0" fillId="2" borderId="4" xfId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178" fontId="0" fillId="0" borderId="4" xfId="1" applyNumberFormat="1" applyFont="1" applyBorder="1" applyAlignment="1" applyProtection="1">
      <alignment horizontal="right" vertical="center"/>
      <protection locked="0"/>
    </xf>
    <xf numFmtId="0" fontId="0" fillId="2" borderId="4" xfId="0" applyFill="1" applyBorder="1" applyAlignment="1">
      <alignment horizontal="right" vertical="center"/>
    </xf>
    <xf numFmtId="0" fontId="0" fillId="2" borderId="4" xfId="0" applyFill="1" applyBorder="1">
      <alignment vertical="center"/>
    </xf>
    <xf numFmtId="43" fontId="0" fillId="2" borderId="4" xfId="1" applyFont="1" applyFill="1" applyBorder="1">
      <alignment vertical="center"/>
    </xf>
    <xf numFmtId="43" fontId="0" fillId="3" borderId="4" xfId="1" applyFont="1" applyFill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0" fillId="0" borderId="4" xfId="1" applyFont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43" fontId="0" fillId="0" borderId="4" xfId="1" applyFont="1" applyFill="1" applyBorder="1" applyAlignment="1">
      <alignment horizontal="center" vertical="center"/>
    </xf>
    <xf numFmtId="0" fontId="0" fillId="0" borderId="14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9" fillId="0" borderId="0" xfId="4">
      <alignment vertical="center"/>
    </xf>
    <xf numFmtId="0" fontId="29" fillId="0" borderId="0" xfId="4" applyAlignment="1">
      <alignment horizontal="center" vertical="center"/>
    </xf>
    <xf numFmtId="0" fontId="29" fillId="0" borderId="0" xfId="4" applyAlignment="1">
      <alignment vertical="center" wrapText="1"/>
    </xf>
    <xf numFmtId="0" fontId="6" fillId="0" borderId="0" xfId="4" applyFont="1">
      <alignment vertical="center"/>
    </xf>
    <xf numFmtId="0" fontId="3" fillId="0" borderId="15" xfId="4" applyFont="1" applyBorder="1" applyAlignment="1">
      <alignment horizontal="left" vertical="center"/>
    </xf>
    <xf numFmtId="0" fontId="0" fillId="0" borderId="0" xfId="4" applyFont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 wrapText="1"/>
    </xf>
    <xf numFmtId="0" fontId="3" fillId="0" borderId="4" xfId="4" applyFont="1" applyBorder="1">
      <alignment vertical="center"/>
    </xf>
    <xf numFmtId="0" fontId="29" fillId="0" borderId="4" xfId="4" applyBorder="1" applyAlignment="1">
      <alignment horizontal="center" vertical="center"/>
    </xf>
    <xf numFmtId="0" fontId="29" fillId="0" borderId="4" xfId="4" applyBorder="1" applyAlignment="1">
      <alignment vertical="center" wrapText="1"/>
    </xf>
    <xf numFmtId="0" fontId="29" fillId="0" borderId="4" xfId="4" applyBorder="1">
      <alignment vertical="center"/>
    </xf>
    <xf numFmtId="0" fontId="3" fillId="0" borderId="15" xfId="4" applyFont="1" applyBorder="1" applyAlignment="1">
      <alignment horizontal="right" vertical="center"/>
    </xf>
    <xf numFmtId="49" fontId="8" fillId="4" borderId="0" xfId="0" applyNumberFormat="1" applyFont="1" applyFill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 wrapText="1"/>
    </xf>
    <xf numFmtId="43" fontId="3" fillId="5" borderId="1" xfId="0" applyNumberFormat="1" applyFont="1" applyFill="1" applyBorder="1" applyAlignment="1">
      <alignment horizontal="right"/>
    </xf>
    <xf numFmtId="177" fontId="3" fillId="4" borderId="1" xfId="0" applyNumberFormat="1" applyFont="1" applyFill="1" applyBorder="1" applyAlignment="1">
      <alignment horizontal="right"/>
    </xf>
    <xf numFmtId="180" fontId="3" fillId="4" borderId="1" xfId="0" applyNumberFormat="1" applyFont="1" applyFill="1" applyBorder="1" applyAlignment="1">
      <alignment horizontal="right"/>
    </xf>
    <xf numFmtId="49" fontId="3" fillId="4" borderId="13" xfId="0" applyNumberFormat="1" applyFont="1" applyFill="1" applyBorder="1" applyAlignment="1">
      <alignment horizontal="center" vertical="center" wrapText="1"/>
    </xf>
    <xf numFmtId="180" fontId="3" fillId="4" borderId="4" xfId="0" applyNumberFormat="1" applyFont="1" applyFill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5" borderId="4" xfId="0" applyNumberFormat="1" applyFill="1" applyBorder="1">
      <alignment vertical="center"/>
    </xf>
    <xf numFmtId="0" fontId="0" fillId="0" borderId="15" xfId="0" applyFont="1" applyBorder="1" applyAlignment="1">
      <alignment horizontal="left" vertical="center"/>
    </xf>
    <xf numFmtId="49" fontId="0" fillId="4" borderId="4" xfId="0" applyNumberFormat="1" applyFont="1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9" fillId="5" borderId="4" xfId="1" applyFont="1" applyFill="1" applyBorder="1" applyAlignment="1">
      <alignment vertical="center"/>
    </xf>
    <xf numFmtId="43" fontId="0" fillId="5" borderId="4" xfId="1" applyFont="1" applyFill="1" applyBorder="1">
      <alignment vertical="center"/>
    </xf>
    <xf numFmtId="0" fontId="9" fillId="0" borderId="4" xfId="0" applyFont="1" applyBorder="1" applyAlignment="1">
      <alignment horizontal="center" vertical="center"/>
    </xf>
    <xf numFmtId="178" fontId="9" fillId="6" borderId="4" xfId="1" applyNumberFormat="1" applyFont="1" applyFill="1" applyBorder="1">
      <alignment vertical="center"/>
    </xf>
    <xf numFmtId="178" fontId="9" fillId="6" borderId="1" xfId="1" applyNumberFormat="1" applyFont="1" applyFill="1" applyBorder="1">
      <alignment vertical="center"/>
    </xf>
    <xf numFmtId="178" fontId="9" fillId="6" borderId="13" xfId="1" applyNumberFormat="1" applyFont="1" applyFill="1" applyBorder="1">
      <alignment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4" xfId="1" applyNumberFormat="1" applyFont="1" applyBorder="1" applyAlignment="1">
      <alignment vertical="center" wrapText="1"/>
    </xf>
    <xf numFmtId="178" fontId="9" fillId="6" borderId="3" xfId="1" applyNumberFormat="1" applyFont="1" applyFill="1" applyBorder="1">
      <alignment vertical="center"/>
    </xf>
    <xf numFmtId="0" fontId="0" fillId="0" borderId="15" xfId="0" applyBorder="1" applyAlignment="1">
      <alignment vertical="center"/>
    </xf>
    <xf numFmtId="178" fontId="9" fillId="0" borderId="4" xfId="1" applyNumberFormat="1" applyFont="1" applyBorder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vertical="center"/>
    </xf>
    <xf numFmtId="0" fontId="12" fillId="0" borderId="16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43" fontId="9" fillId="0" borderId="4" xfId="0" applyNumberFormat="1" applyFont="1" applyBorder="1" applyAlignment="1">
      <alignment vertical="center"/>
    </xf>
    <xf numFmtId="43" fontId="3" fillId="5" borderId="4" xfId="1" applyFont="1" applyFill="1" applyBorder="1" applyAlignment="1">
      <alignment vertical="center"/>
    </xf>
    <xf numFmtId="43" fontId="3" fillId="0" borderId="4" xfId="1" applyFont="1" applyFill="1" applyBorder="1" applyAlignment="1">
      <alignment horizontal="left" vertical="center"/>
    </xf>
    <xf numFmtId="0" fontId="13" fillId="0" borderId="0" xfId="0" applyFont="1">
      <alignment vertical="center"/>
    </xf>
    <xf numFmtId="178" fontId="9" fillId="6" borderId="12" xfId="1" applyNumberFormat="1" applyFont="1" applyFill="1" applyBorder="1">
      <alignment vertical="center"/>
    </xf>
    <xf numFmtId="178" fontId="9" fillId="6" borderId="5" xfId="1" applyNumberFormat="1" applyFont="1" applyFill="1" applyBorder="1">
      <alignment vertical="center"/>
    </xf>
    <xf numFmtId="0" fontId="14" fillId="0" borderId="17" xfId="0" applyFont="1" applyBorder="1" applyAlignment="1">
      <alignment horizontal="left" vertical="center" wrapText="1"/>
    </xf>
    <xf numFmtId="4" fontId="14" fillId="0" borderId="17" xfId="0" applyNumberFormat="1" applyFont="1" applyBorder="1" applyAlignment="1">
      <alignment horizontal="right" vertical="center" wrapText="1"/>
    </xf>
    <xf numFmtId="178" fontId="13" fillId="0" borderId="4" xfId="1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178" fontId="13" fillId="6" borderId="4" xfId="1" applyNumberFormat="1" applyFont="1" applyFill="1" applyBorder="1">
      <alignment vertical="center"/>
    </xf>
    <xf numFmtId="4" fontId="15" fillId="0" borderId="17" xfId="0" applyNumberFormat="1" applyFont="1" applyBorder="1" applyAlignment="1">
      <alignment horizontal="right" vertical="center" wrapText="1"/>
    </xf>
    <xf numFmtId="178" fontId="13" fillId="0" borderId="4" xfId="1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178" fontId="13" fillId="0" borderId="4" xfId="1" applyNumberFormat="1" applyFont="1" applyBorder="1">
      <alignment vertical="center"/>
    </xf>
    <xf numFmtId="43" fontId="9" fillId="6" borderId="4" xfId="1" applyNumberFormat="1" applyFont="1" applyFill="1" applyBorder="1">
      <alignment vertical="center"/>
    </xf>
    <xf numFmtId="43" fontId="13" fillId="6" borderId="4" xfId="1" applyNumberFormat="1" applyFont="1" applyFill="1" applyBorder="1">
      <alignment vertical="center"/>
    </xf>
    <xf numFmtId="0" fontId="16" fillId="0" borderId="0" xfId="3" applyFont="1">
      <alignment vertical="center"/>
    </xf>
    <xf numFmtId="0" fontId="5" fillId="0" borderId="0" xfId="3" applyFont="1">
      <alignment vertical="center"/>
    </xf>
    <xf numFmtId="0" fontId="5" fillId="0" borderId="0" xfId="3" applyNumberFormat="1" applyFont="1" applyFill="1" applyBorder="1" applyAlignment="1">
      <alignment vertical="center"/>
    </xf>
    <xf numFmtId="0" fontId="5" fillId="0" borderId="0" xfId="3">
      <alignment vertical="center"/>
    </xf>
    <xf numFmtId="0" fontId="5" fillId="0" borderId="0" xfId="3" applyNumberFormat="1" applyFont="1" applyFill="1" applyBorder="1" applyAlignment="1">
      <alignment horizontal="center" vertical="center"/>
    </xf>
    <xf numFmtId="0" fontId="5" fillId="0" borderId="0" xfId="3" applyAlignment="1">
      <alignment horizontal="right" vertical="center"/>
    </xf>
    <xf numFmtId="49" fontId="5" fillId="0" borderId="0" xfId="3" applyNumberFormat="1" applyFont="1" applyFill="1" applyBorder="1" applyAlignment="1">
      <alignment vertical="center"/>
    </xf>
    <xf numFmtId="0" fontId="18" fillId="0" borderId="0" xfId="3" applyNumberFormat="1" applyFont="1" applyFill="1" applyBorder="1" applyAlignment="1">
      <alignment horizontal="right" vertical="center" wrapText="1"/>
    </xf>
    <xf numFmtId="0" fontId="18" fillId="0" borderId="0" xfId="3" applyNumberFormat="1" applyFont="1" applyFill="1" applyBorder="1" applyAlignment="1">
      <alignment horizontal="center" vertical="center" wrapText="1"/>
    </xf>
    <xf numFmtId="49" fontId="18" fillId="0" borderId="0" xfId="3" applyNumberFormat="1" applyFont="1" applyFill="1" applyBorder="1" applyAlignment="1">
      <alignment horizontal="center" vertical="center" wrapText="1"/>
    </xf>
    <xf numFmtId="0" fontId="10" fillId="0" borderId="0" xfId="3" applyNumberFormat="1" applyFont="1" applyFill="1" applyBorder="1" applyAlignment="1">
      <alignment horizontal="right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>
      <alignment horizontal="center" vertical="center" wrapText="1"/>
    </xf>
    <xf numFmtId="43" fontId="10" fillId="5" borderId="12" xfId="3" applyNumberFormat="1" applyFont="1" applyFill="1" applyBorder="1" applyAlignment="1">
      <alignment horizontal="right" vertical="center" wrapText="1"/>
    </xf>
    <xf numFmtId="43" fontId="5" fillId="5" borderId="4" xfId="1" applyFont="1" applyFill="1" applyBorder="1">
      <alignment vertical="center"/>
    </xf>
    <xf numFmtId="0" fontId="10" fillId="0" borderId="4" xfId="3" applyNumberFormat="1" applyFont="1" applyFill="1" applyBorder="1" applyAlignment="1">
      <alignment horizontal="left" vertical="center" wrapText="1"/>
    </xf>
    <xf numFmtId="43" fontId="10" fillId="5" borderId="4" xfId="3" applyNumberFormat="1" applyFont="1" applyFill="1" applyBorder="1" applyAlignment="1">
      <alignment horizontal="right" vertical="center" wrapText="1"/>
    </xf>
    <xf numFmtId="43" fontId="5" fillId="5" borderId="4" xfId="1" applyFont="1" applyFill="1" applyBorder="1" applyAlignment="1">
      <alignment vertical="center"/>
    </xf>
    <xf numFmtId="0" fontId="5" fillId="0" borderId="4" xfId="3" applyNumberFormat="1" applyFont="1" applyFill="1" applyBorder="1" applyAlignment="1">
      <alignment horizontal="center" vertical="center" wrapText="1"/>
    </xf>
    <xf numFmtId="0" fontId="5" fillId="0" borderId="4" xfId="3" applyNumberFormat="1" applyFont="1" applyFill="1" applyBorder="1" applyAlignment="1">
      <alignment horizontal="left" vertical="center" wrapText="1"/>
    </xf>
    <xf numFmtId="0" fontId="5" fillId="0" borderId="4" xfId="3" applyNumberFormat="1" applyFont="1" applyFill="1" applyBorder="1" applyAlignment="1">
      <alignment vertical="center" wrapText="1"/>
    </xf>
    <xf numFmtId="49" fontId="5" fillId="0" borderId="4" xfId="3" applyNumberFormat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vertical="center"/>
    </xf>
    <xf numFmtId="43" fontId="5" fillId="5" borderId="4" xfId="3" applyNumberFormat="1" applyFont="1" applyFill="1" applyBorder="1" applyAlignment="1">
      <alignment horizontal="right" vertical="center" wrapText="1"/>
    </xf>
    <xf numFmtId="0" fontId="5" fillId="0" borderId="4" xfId="3" applyNumberFormat="1" applyFont="1" applyFill="1" applyBorder="1" applyAlignment="1">
      <alignment horizontal="left" vertical="center" shrinkToFit="1"/>
    </xf>
    <xf numFmtId="0" fontId="5" fillId="5" borderId="4" xfId="3" applyNumberFormat="1" applyFont="1" applyFill="1" applyBorder="1" applyAlignment="1">
      <alignment horizontal="right" vertical="center" wrapText="1"/>
    </xf>
    <xf numFmtId="49" fontId="5" fillId="0" borderId="12" xfId="3" applyNumberFormat="1" applyFont="1" applyFill="1" applyBorder="1" applyAlignment="1">
      <alignment horizontal="center" vertical="center" wrapText="1"/>
    </xf>
    <xf numFmtId="0" fontId="5" fillId="0" borderId="13" xfId="3" applyNumberFormat="1" applyFont="1" applyFill="1" applyBorder="1" applyAlignment="1">
      <alignment horizontal="left" vertical="center" wrapText="1"/>
    </xf>
    <xf numFmtId="0" fontId="21" fillId="0" borderId="4" xfId="3" applyNumberFormat="1" applyFont="1" applyFill="1" applyBorder="1" applyAlignment="1">
      <alignment horizontal="center" vertical="center" wrapText="1"/>
    </xf>
    <xf numFmtId="0" fontId="21" fillId="0" borderId="4" xfId="3" applyNumberFormat="1" applyFont="1" applyFill="1" applyBorder="1" applyAlignment="1">
      <alignment horizontal="left" vertical="center" wrapText="1"/>
    </xf>
    <xf numFmtId="49" fontId="21" fillId="0" borderId="4" xfId="3" applyNumberFormat="1" applyFont="1" applyFill="1" applyBorder="1" applyAlignment="1">
      <alignment horizontal="center" vertical="center" wrapText="1"/>
    </xf>
    <xf numFmtId="0" fontId="5" fillId="0" borderId="12" xfId="3" applyNumberFormat="1" applyFont="1" applyFill="1" applyBorder="1" applyAlignment="1">
      <alignment horizontal="left" vertical="center" wrapText="1"/>
    </xf>
    <xf numFmtId="0" fontId="5" fillId="0" borderId="4" xfId="3" applyNumberFormat="1" applyFont="1" applyFill="1" applyBorder="1" applyAlignment="1">
      <alignment vertical="center"/>
    </xf>
    <xf numFmtId="0" fontId="5" fillId="0" borderId="9" xfId="3" applyNumberFormat="1" applyFont="1" applyFill="1" applyBorder="1" applyAlignment="1">
      <alignment horizontal="left" vertical="center" wrapText="1"/>
    </xf>
    <xf numFmtId="43" fontId="21" fillId="5" borderId="4" xfId="3" applyNumberFormat="1" applyFont="1" applyFill="1" applyBorder="1" applyAlignment="1">
      <alignment horizontal="right" vertical="center" wrapText="1"/>
    </xf>
    <xf numFmtId="49" fontId="10" fillId="0" borderId="4" xfId="3" applyNumberFormat="1" applyFont="1" applyFill="1" applyBorder="1" applyAlignment="1">
      <alignment horizontal="left" vertical="center" wrapText="1"/>
    </xf>
    <xf numFmtId="0" fontId="10" fillId="5" borderId="18" xfId="3" applyNumberFormat="1" applyFont="1" applyFill="1" applyBorder="1" applyAlignment="1">
      <alignment horizontal="right" vertical="center" wrapText="1"/>
    </xf>
    <xf numFmtId="49" fontId="5" fillId="0" borderId="4" xfId="3" applyNumberFormat="1" applyFont="1" applyFill="1" applyBorder="1" applyAlignment="1">
      <alignment vertical="center"/>
    </xf>
    <xf numFmtId="43" fontId="5" fillId="0" borderId="18" xfId="1" applyFont="1" applyFill="1" applyBorder="1" applyAlignment="1">
      <alignment vertical="center"/>
    </xf>
    <xf numFmtId="0" fontId="5" fillId="5" borderId="18" xfId="3" applyNumberFormat="1" applyFont="1" applyFill="1" applyBorder="1" applyAlignment="1">
      <alignment horizontal="right" vertical="center" wrapText="1"/>
    </xf>
    <xf numFmtId="0" fontId="10" fillId="0" borderId="4" xfId="3" applyNumberFormat="1" applyFont="1" applyFill="1" applyBorder="1" applyAlignment="1">
      <alignment vertical="center" wrapText="1"/>
    </xf>
    <xf numFmtId="0" fontId="5" fillId="0" borderId="0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178" fontId="0" fillId="6" borderId="4" xfId="1" applyNumberFormat="1" applyFont="1" applyFill="1" applyBorder="1">
      <alignment vertical="center"/>
    </xf>
    <xf numFmtId="49" fontId="0" fillId="0" borderId="19" xfId="0" applyNumberFormat="1" applyBorder="1" applyAlignment="1">
      <alignment vertical="center" wrapText="1"/>
    </xf>
    <xf numFmtId="178" fontId="0" fillId="0" borderId="4" xfId="1" applyNumberFormat="1" applyFont="1" applyBorder="1">
      <alignment vertical="center"/>
    </xf>
    <xf numFmtId="178" fontId="3" fillId="6" borderId="4" xfId="1" applyNumberFormat="1" applyFont="1" applyFill="1" applyBorder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178" fontId="0" fillId="0" borderId="0" xfId="1" applyNumberFormat="1" applyFont="1">
      <alignment vertical="center"/>
    </xf>
    <xf numFmtId="178" fontId="0" fillId="6" borderId="0" xfId="1" applyNumberFormat="1" applyFont="1" applyFill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vertical="center"/>
    </xf>
    <xf numFmtId="0" fontId="11" fillId="0" borderId="0" xfId="0" applyFont="1" applyBorder="1" applyAlignment="1"/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43" fontId="3" fillId="0" borderId="4" xfId="1" applyFont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0" fontId="11" fillId="0" borderId="15" xfId="0" applyFont="1" applyBorder="1" applyAlignment="1">
      <alignment horizontal="right"/>
    </xf>
    <xf numFmtId="0" fontId="11" fillId="0" borderId="15" xfId="0" applyFont="1" applyBorder="1" applyAlignment="1"/>
    <xf numFmtId="43" fontId="3" fillId="6" borderId="4" xfId="1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 indent="1"/>
    </xf>
    <xf numFmtId="0" fontId="9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 wrapText="1"/>
    </xf>
    <xf numFmtId="43" fontId="11" fillId="6" borderId="4" xfId="1" applyFont="1" applyFill="1" applyBorder="1" applyAlignment="1">
      <alignment horizontal="right" vertical="center"/>
    </xf>
    <xf numFmtId="0" fontId="11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3" fontId="11" fillId="6" borderId="4" xfId="1" applyFont="1" applyFill="1" applyBorder="1" applyAlignment="1">
      <alignment horizontal="right" vertical="center" wrapText="1"/>
    </xf>
    <xf numFmtId="43" fontId="11" fillId="0" borderId="18" xfId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 indent="3"/>
    </xf>
    <xf numFmtId="0" fontId="0" fillId="0" borderId="4" xfId="0" applyFont="1" applyBorder="1" applyAlignment="1" applyProtection="1">
      <alignment horizontal="center" vertical="center" wrapText="1"/>
      <protection locked="0"/>
    </xf>
    <xf numFmtId="43" fontId="11" fillId="0" borderId="4" xfId="1" applyFont="1" applyBorder="1" applyAlignment="1" applyProtection="1">
      <alignment horizontal="right" vertical="center" wrapText="1"/>
      <protection locked="0"/>
    </xf>
    <xf numFmtId="43" fontId="11" fillId="0" borderId="9" xfId="1" applyFont="1" applyBorder="1" applyAlignment="1" applyProtection="1">
      <alignment horizontal="right" vertical="center" wrapText="1"/>
      <protection locked="0"/>
    </xf>
    <xf numFmtId="0" fontId="0" fillId="0" borderId="4" xfId="0" applyFont="1" applyBorder="1" applyAlignment="1">
      <alignment horizontal="left" vertical="center" wrapText="1" indent="2"/>
    </xf>
    <xf numFmtId="0" fontId="0" fillId="0" borderId="4" xfId="0" applyFont="1" applyBorder="1" applyAlignment="1">
      <alignment horizontal="left" vertical="center" wrapText="1" indent="4"/>
    </xf>
    <xf numFmtId="43" fontId="11" fillId="0" borderId="18" xfId="1" applyFont="1" applyBorder="1" applyAlignment="1">
      <alignment horizontal="right" vertical="center" wrapText="1"/>
    </xf>
    <xf numFmtId="43" fontId="11" fillId="0" borderId="4" xfId="1" applyFont="1" applyBorder="1" applyAlignment="1">
      <alignment horizontal="right" vertical="center" wrapText="1"/>
    </xf>
    <xf numFmtId="43" fontId="11" fillId="0" borderId="9" xfId="1" applyFont="1" applyBorder="1" applyAlignment="1">
      <alignment horizontal="right" vertical="center" wrapText="1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0" fontId="11" fillId="0" borderId="9" xfId="0" applyFont="1" applyBorder="1" applyAlignment="1" applyProtection="1">
      <alignment horizontal="right" vertical="center" wrapText="1"/>
      <protection locked="0"/>
    </xf>
    <xf numFmtId="0" fontId="23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43" fontId="0" fillId="5" borderId="4" xfId="0" applyNumberFormat="1" applyFill="1" applyBorder="1" applyProtection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Protection="1">
      <alignment vertical="center"/>
    </xf>
    <xf numFmtId="0" fontId="0" fillId="0" borderId="4" xfId="0" applyBorder="1" applyAlignment="1" applyProtection="1">
      <alignment horizontal="left" vertical="center" indent="1"/>
    </xf>
    <xf numFmtId="0" fontId="0" fillId="0" borderId="4" xfId="0" applyFont="1" applyBorder="1" applyAlignment="1" applyProtection="1">
      <alignment horizontal="left" vertical="center" indent="1"/>
    </xf>
    <xf numFmtId="0" fontId="0" fillId="0" borderId="4" xfId="0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11" fillId="0" borderId="0" xfId="0" applyFont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43" fontId="3" fillId="6" borderId="4" xfId="1" applyFont="1" applyFill="1" applyBorder="1" applyAlignment="1">
      <alignment horizontal="right" vertical="center"/>
    </xf>
    <xf numFmtId="0" fontId="0" fillId="4" borderId="4" xfId="0" applyFill="1" applyBorder="1">
      <alignment vertical="center"/>
    </xf>
    <xf numFmtId="177" fontId="11" fillId="0" borderId="4" xfId="0" applyNumberFormat="1" applyFont="1" applyFill="1" applyBorder="1" applyAlignment="1">
      <alignment horizontal="left" vertical="center" wrapText="1" indent="1"/>
    </xf>
    <xf numFmtId="49" fontId="11" fillId="0" borderId="4" xfId="0" applyNumberFormat="1" applyFont="1" applyFill="1" applyBorder="1" applyAlignment="1">
      <alignment horizontal="left" vertical="center" wrapText="1" indent="1"/>
    </xf>
    <xf numFmtId="43" fontId="3" fillId="4" borderId="4" xfId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 wrapText="1" indent="1"/>
    </xf>
    <xf numFmtId="0" fontId="0" fillId="4" borderId="4" xfId="0" applyFont="1" applyFill="1" applyBorder="1">
      <alignment vertical="center"/>
    </xf>
    <xf numFmtId="0" fontId="11" fillId="0" borderId="4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 applyProtection="1">
      <protection locked="0"/>
    </xf>
    <xf numFmtId="49" fontId="23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11" fillId="0" borderId="0" xfId="0" applyFont="1" applyProtection="1">
      <alignment vertical="center"/>
    </xf>
    <xf numFmtId="0" fontId="11" fillId="0" borderId="0" xfId="0" applyFont="1">
      <alignment vertical="center"/>
    </xf>
    <xf numFmtId="0" fontId="0" fillId="0" borderId="15" xfId="0" applyFont="1" applyBorder="1" applyAlignment="1" applyProtection="1">
      <alignment horizontal="right" vertical="center"/>
    </xf>
    <xf numFmtId="0" fontId="11" fillId="0" borderId="4" xfId="0" applyFont="1" applyBorder="1" applyAlignment="1" applyProtection="1">
      <alignment horizontal="center" vertical="center" wrapText="1"/>
    </xf>
    <xf numFmtId="57" fontId="11" fillId="0" borderId="4" xfId="0" applyNumberFormat="1" applyFont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178" fontId="11" fillId="6" borderId="4" xfId="1" applyNumberFormat="1" applyFont="1" applyFill="1" applyBorder="1" applyAlignment="1" applyProtection="1">
      <alignment horizontal="center" vertical="center" wrapText="1"/>
    </xf>
    <xf numFmtId="178" fontId="11" fillId="6" borderId="4" xfId="1" applyNumberFormat="1" applyFont="1" applyFill="1" applyBorder="1" applyAlignment="1" applyProtection="1">
      <alignment vertical="center"/>
    </xf>
    <xf numFmtId="0" fontId="0" fillId="0" borderId="4" xfId="0" applyBorder="1" applyAlignment="1" applyProtection="1">
      <alignment horizontal="left" vertical="center" wrapText="1"/>
      <protection locked="0"/>
    </xf>
    <xf numFmtId="178" fontId="11" fillId="0" borderId="4" xfId="1" applyNumberFormat="1" applyFont="1" applyBorder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 shrinkToFit="1"/>
      <protection locked="0"/>
    </xf>
    <xf numFmtId="178" fontId="11" fillId="6" borderId="4" xfId="1" applyNumberFormat="1" applyFont="1" applyFill="1" applyBorder="1" applyProtection="1">
      <alignment vertical="center"/>
    </xf>
    <xf numFmtId="178" fontId="11" fillId="0" borderId="4" xfId="1" applyNumberFormat="1" applyFont="1" applyBorder="1" applyProtection="1">
      <alignment vertical="center"/>
    </xf>
    <xf numFmtId="178" fontId="0" fillId="0" borderId="4" xfId="1" applyNumberFormat="1" applyFont="1" applyBorder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178" fontId="11" fillId="0" borderId="4" xfId="1" applyNumberFormat="1" applyFont="1" applyFill="1" applyBorder="1" applyAlignment="1" applyProtection="1">
      <alignment vertical="center" wrapText="1"/>
      <protection locked="0"/>
    </xf>
    <xf numFmtId="178" fontId="11" fillId="6" borderId="18" xfId="1" applyNumberFormat="1" applyFont="1" applyFill="1" applyBorder="1" applyProtection="1">
      <alignment vertical="center"/>
    </xf>
    <xf numFmtId="0" fontId="4" fillId="0" borderId="0" xfId="0" applyFo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4" xfId="3" quotePrefix="1" applyNumberFormat="1" applyFont="1" applyFill="1" applyBorder="1" applyAlignment="1">
      <alignment horizontal="center" vertical="center" wrapText="1"/>
    </xf>
    <xf numFmtId="49" fontId="5" fillId="0" borderId="4" xfId="3" quotePrefix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 applyProtection="1">
      <alignment horizontal="center" vertical="center"/>
    </xf>
    <xf numFmtId="0" fontId="21" fillId="0" borderId="15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shrinkToFit="1"/>
    </xf>
    <xf numFmtId="0" fontId="11" fillId="0" borderId="3" xfId="0" applyFont="1" applyBorder="1" applyAlignment="1" applyProtection="1">
      <alignment horizontal="left" vertical="center" shrinkToFit="1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24" fillId="0" borderId="1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3" fontId="3" fillId="0" borderId="12" xfId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4" borderId="13" xfId="1" applyFont="1" applyFill="1" applyBorder="1" applyAlignment="1">
      <alignment horizontal="center" vertical="center" wrapText="1"/>
    </xf>
    <xf numFmtId="43" fontId="3" fillId="4" borderId="9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0" xfId="3" applyNumberFormat="1" applyFont="1" applyFill="1" applyBorder="1" applyAlignment="1">
      <alignment horizontal="center" vertical="center" wrapText="1"/>
    </xf>
    <xf numFmtId="0" fontId="10" fillId="0" borderId="15" xfId="3" applyNumberFormat="1" applyFont="1" applyFill="1" applyBorder="1" applyAlignment="1">
      <alignment horizontal="left" vertical="center" wrapText="1"/>
    </xf>
    <xf numFmtId="0" fontId="19" fillId="0" borderId="4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0" borderId="2" xfId="3" applyNumberFormat="1" applyFont="1" applyFill="1" applyBorder="1" applyAlignment="1">
      <alignment horizontal="center" vertical="center" wrapText="1"/>
    </xf>
    <xf numFmtId="0" fontId="10" fillId="0" borderId="3" xfId="3" applyNumberFormat="1" applyFont="1" applyFill="1" applyBorder="1" applyAlignment="1">
      <alignment horizontal="center" vertical="center" wrapText="1"/>
    </xf>
    <xf numFmtId="0" fontId="10" fillId="0" borderId="5" xfId="3" applyNumberFormat="1" applyFont="1" applyFill="1" applyBorder="1" applyAlignment="1">
      <alignment horizontal="center" vertical="center" wrapText="1"/>
    </xf>
    <xf numFmtId="0" fontId="10" fillId="0" borderId="14" xfId="3" applyNumberFormat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5" fillId="0" borderId="4" xfId="3" applyNumberFormat="1" applyFont="1" applyFill="1" applyBorder="1" applyAlignment="1">
      <alignment horizontal="center" vertical="center" wrapText="1"/>
    </xf>
    <xf numFmtId="0" fontId="5" fillId="0" borderId="12" xfId="3" applyNumberFormat="1" applyFont="1" applyFill="1" applyBorder="1" applyAlignment="1">
      <alignment horizontal="center" vertical="center" wrapText="1"/>
    </xf>
    <xf numFmtId="0" fontId="5" fillId="0" borderId="13" xfId="3" applyNumberFormat="1" applyFont="1" applyFill="1" applyBorder="1" applyAlignment="1">
      <alignment horizontal="center" vertical="center" wrapText="1"/>
    </xf>
    <xf numFmtId="0" fontId="5" fillId="0" borderId="9" xfId="3" applyNumberFormat="1" applyFont="1" applyFill="1" applyBorder="1" applyAlignment="1">
      <alignment horizontal="center" vertical="center" wrapText="1"/>
    </xf>
    <xf numFmtId="0" fontId="10" fillId="0" borderId="12" xfId="3" applyNumberFormat="1" applyFont="1" applyFill="1" applyBorder="1" applyAlignment="1">
      <alignment horizontal="center" vertical="center" wrapText="1"/>
    </xf>
    <xf numFmtId="0" fontId="10" fillId="0" borderId="13" xfId="3" applyNumberFormat="1" applyFont="1" applyFill="1" applyBorder="1" applyAlignment="1">
      <alignment horizontal="center" vertical="center" wrapText="1"/>
    </xf>
    <xf numFmtId="0" fontId="10" fillId="0" borderId="9" xfId="3" applyNumberFormat="1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 wrapText="1"/>
    </xf>
    <xf numFmtId="49" fontId="5" fillId="0" borderId="12" xfId="3" applyNumberFormat="1" applyFont="1" applyFill="1" applyBorder="1" applyAlignment="1">
      <alignment horizontal="center" vertical="center" wrapText="1"/>
    </xf>
    <xf numFmtId="49" fontId="5" fillId="0" borderId="13" xfId="3" applyNumberFormat="1" applyFont="1" applyFill="1" applyBorder="1" applyAlignment="1">
      <alignment horizontal="center" vertical="center" wrapText="1"/>
    </xf>
    <xf numFmtId="49" fontId="5" fillId="0" borderId="9" xfId="3" applyNumberFormat="1" applyFont="1" applyFill="1" applyBorder="1" applyAlignment="1">
      <alignment horizontal="center" vertical="center" wrapText="1"/>
    </xf>
    <xf numFmtId="0" fontId="5" fillId="0" borderId="4" xfId="3" applyNumberFormat="1" applyFont="1" applyFill="1" applyBorder="1" applyAlignment="1">
      <alignment vertical="center"/>
    </xf>
    <xf numFmtId="0" fontId="5" fillId="0" borderId="4" xfId="3" applyNumberFormat="1" applyFont="1" applyFill="1" applyBorder="1" applyAlignment="1">
      <alignment horizontal="left" vertical="center" wrapText="1"/>
    </xf>
    <xf numFmtId="0" fontId="5" fillId="0" borderId="12" xfId="3" applyNumberFormat="1" applyFont="1" applyFill="1" applyBorder="1" applyAlignment="1">
      <alignment horizontal="left" vertical="center" wrapText="1"/>
    </xf>
    <xf numFmtId="0" fontId="5" fillId="0" borderId="13" xfId="3" applyNumberFormat="1" applyFont="1" applyFill="1" applyBorder="1" applyAlignment="1">
      <alignment horizontal="left" vertical="center" wrapText="1"/>
    </xf>
    <xf numFmtId="0" fontId="5" fillId="0" borderId="9" xfId="3" applyNumberFormat="1" applyFont="1" applyFill="1" applyBorder="1" applyAlignment="1">
      <alignment horizontal="left" vertical="center" wrapText="1"/>
    </xf>
    <xf numFmtId="0" fontId="20" fillId="0" borderId="12" xfId="3" applyNumberFormat="1" applyFont="1" applyFill="1" applyBorder="1" applyAlignment="1">
      <alignment horizontal="right" vertical="center"/>
    </xf>
    <xf numFmtId="0" fontId="20" fillId="0" borderId="13" xfId="3" applyNumberFormat="1" applyFont="1" applyFill="1" applyBorder="1" applyAlignment="1">
      <alignment horizontal="right" vertical="center"/>
    </xf>
    <xf numFmtId="0" fontId="20" fillId="0" borderId="9" xfId="3" applyNumberFormat="1" applyFont="1" applyFill="1" applyBorder="1" applyAlignment="1">
      <alignment horizontal="right" vertical="center"/>
    </xf>
    <xf numFmtId="43" fontId="5" fillId="5" borderId="4" xfId="1" applyFont="1" applyFill="1" applyBorder="1" applyAlignment="1">
      <alignment horizontal="right" vertical="center" wrapText="1"/>
    </xf>
    <xf numFmtId="43" fontId="5" fillId="5" borderId="4" xfId="3" applyNumberFormat="1" applyFont="1" applyFill="1" applyBorder="1" applyAlignment="1">
      <alignment horizontal="right" vertical="center" wrapText="1"/>
    </xf>
    <xf numFmtId="0" fontId="5" fillId="5" borderId="4" xfId="3" applyNumberFormat="1" applyFont="1" applyFill="1" applyBorder="1" applyAlignment="1">
      <alignment horizontal="right" vertical="center" wrapText="1"/>
    </xf>
    <xf numFmtId="43" fontId="5" fillId="5" borderId="12" xfId="3" applyNumberFormat="1" applyFont="1" applyFill="1" applyBorder="1" applyAlignment="1">
      <alignment horizontal="right" vertical="top" wrapText="1"/>
    </xf>
    <xf numFmtId="0" fontId="5" fillId="5" borderId="13" xfId="3" applyNumberFormat="1" applyFont="1" applyFill="1" applyBorder="1" applyAlignment="1">
      <alignment horizontal="right" vertical="top" wrapText="1"/>
    </xf>
    <xf numFmtId="0" fontId="5" fillId="5" borderId="9" xfId="3" applyNumberFormat="1" applyFont="1" applyFill="1" applyBorder="1" applyAlignment="1">
      <alignment horizontal="right" vertical="top" wrapText="1"/>
    </xf>
    <xf numFmtId="43" fontId="5" fillId="5" borderId="12" xfId="3" applyNumberFormat="1" applyFont="1" applyFill="1" applyBorder="1" applyAlignment="1">
      <alignment horizontal="right" vertical="center" wrapText="1"/>
    </xf>
    <xf numFmtId="0" fontId="5" fillId="5" borderId="13" xfId="3" applyNumberFormat="1" applyFont="1" applyFill="1" applyBorder="1" applyAlignment="1">
      <alignment horizontal="right" vertical="center" wrapText="1"/>
    </xf>
    <xf numFmtId="0" fontId="5" fillId="5" borderId="9" xfId="3" applyNumberFormat="1" applyFont="1" applyFill="1" applyBorder="1" applyAlignment="1">
      <alignment horizontal="right" vertical="center" wrapText="1"/>
    </xf>
    <xf numFmtId="43" fontId="5" fillId="5" borderId="12" xfId="3" applyNumberFormat="1" applyFont="1" applyFill="1" applyBorder="1" applyAlignment="1">
      <alignment horizontal="center" vertical="center" wrapText="1"/>
    </xf>
    <xf numFmtId="0" fontId="5" fillId="5" borderId="13" xfId="3" applyNumberFormat="1" applyFont="1" applyFill="1" applyBorder="1" applyAlignment="1">
      <alignment horizontal="center" vertical="center" wrapText="1"/>
    </xf>
    <xf numFmtId="0" fontId="5" fillId="5" borderId="9" xfId="3" applyNumberFormat="1" applyFont="1" applyFill="1" applyBorder="1" applyAlignment="1">
      <alignment horizontal="center" vertical="center" wrapText="1"/>
    </xf>
    <xf numFmtId="0" fontId="5" fillId="0" borderId="12" xfId="3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0" fontId="5" fillId="0" borderId="9" xfId="3" applyBorder="1" applyAlignment="1">
      <alignment horizontal="center" vertical="center"/>
    </xf>
    <xf numFmtId="0" fontId="11" fillId="0" borderId="15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8" fontId="9" fillId="0" borderId="12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12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3" xfId="2" applyFont="1" applyBorder="1" applyAlignment="1">
      <alignment horizontal="left" vertical="top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left" vertical="center"/>
    </xf>
    <xf numFmtId="0" fontId="30" fillId="0" borderId="4" xfId="0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</cellXfs>
  <cellStyles count="7">
    <cellStyle name="常规" xfId="0" builtinId="0"/>
    <cellStyle name="常规 2" xfId="3"/>
    <cellStyle name="常规 2 2" xfId="2"/>
    <cellStyle name="常规 3" xfId="4"/>
    <cellStyle name="常规 4" xfId="5"/>
    <cellStyle name="千位分隔" xfId="1" builtinId="3"/>
    <cellStyle name="千位分隔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opLeftCell="A4" workbookViewId="0">
      <selection activeCell="A10" sqref="A10:B10"/>
    </sheetView>
  </sheetViews>
  <sheetFormatPr defaultColWidth="9" defaultRowHeight="14.25"/>
  <cols>
    <col min="1" max="1" width="27.625" customWidth="1"/>
    <col min="2" max="2" width="22.75" customWidth="1"/>
    <col min="3" max="3" width="14.625" customWidth="1"/>
    <col min="4" max="4" width="7.25" customWidth="1"/>
    <col min="5" max="5" width="6.75" customWidth="1"/>
  </cols>
  <sheetData>
    <row r="1" spans="1:9" ht="43.5" customHeight="1"/>
    <row r="2" spans="1:9" ht="24" customHeight="1">
      <c r="F2" s="245" t="s">
        <v>0</v>
      </c>
      <c r="G2" s="245"/>
      <c r="H2" s="245"/>
      <c r="I2" s="245"/>
    </row>
    <row r="3" spans="1:9" ht="52.5" customHeight="1">
      <c r="A3" s="246" t="s">
        <v>1</v>
      </c>
      <c r="B3" s="246"/>
      <c r="C3" s="246"/>
      <c r="D3" s="246"/>
      <c r="E3" s="246"/>
      <c r="F3" s="246"/>
      <c r="G3" s="246"/>
      <c r="H3" s="246"/>
      <c r="I3" s="246"/>
    </row>
    <row r="4" spans="1:9" ht="99" customHeight="1">
      <c r="A4" s="238"/>
      <c r="B4" s="238"/>
      <c r="C4" s="238"/>
      <c r="D4" s="238"/>
      <c r="E4" s="238"/>
    </row>
    <row r="5" spans="1:9" ht="48.75" customHeight="1">
      <c r="A5" s="239" t="s">
        <v>2</v>
      </c>
      <c r="B5" s="247" t="s">
        <v>3</v>
      </c>
      <c r="C5" s="247"/>
      <c r="D5" s="247"/>
      <c r="E5" s="247"/>
      <c r="F5" s="240"/>
      <c r="G5" s="240"/>
      <c r="H5" s="240"/>
      <c r="I5" s="240"/>
    </row>
    <row r="6" spans="1:9" ht="24" customHeight="1">
      <c r="A6" s="241"/>
      <c r="B6" s="241"/>
      <c r="C6" s="240"/>
      <c r="D6" s="240"/>
      <c r="E6" s="240"/>
      <c r="F6" s="240"/>
      <c r="G6" s="240"/>
      <c r="H6" s="240"/>
      <c r="I6" s="240"/>
    </row>
    <row r="7" spans="1:9" ht="45" customHeight="1">
      <c r="A7" s="248" t="s">
        <v>4</v>
      </c>
      <c r="B7" s="248"/>
      <c r="C7" s="248"/>
      <c r="D7" s="248"/>
      <c r="E7" s="248"/>
      <c r="F7" s="248"/>
      <c r="G7" s="248"/>
      <c r="H7" s="248"/>
      <c r="I7" s="248"/>
    </row>
    <row r="8" spans="1:9" ht="48.75" customHeight="1">
      <c r="A8" s="247"/>
      <c r="B8" s="247"/>
      <c r="C8" s="247"/>
      <c r="D8" s="247"/>
      <c r="E8" s="247"/>
      <c r="F8" s="240"/>
      <c r="G8" s="240"/>
      <c r="H8" s="240"/>
      <c r="I8" s="240"/>
    </row>
    <row r="9" spans="1:9" ht="15.75" customHeight="1">
      <c r="A9" s="240"/>
      <c r="B9" s="240"/>
      <c r="C9" s="240"/>
      <c r="D9" s="240"/>
      <c r="E9" s="240"/>
      <c r="F9" s="240"/>
      <c r="G9" s="240"/>
      <c r="H9" s="240"/>
      <c r="I9" s="240"/>
    </row>
    <row r="10" spans="1:9" ht="22.5">
      <c r="A10" s="248" t="s">
        <v>5</v>
      </c>
      <c r="B10" s="248"/>
      <c r="C10" s="240"/>
      <c r="D10" s="240"/>
      <c r="E10" s="240"/>
      <c r="F10" s="240"/>
      <c r="G10" s="240"/>
      <c r="H10" s="240"/>
      <c r="I10" s="240"/>
    </row>
    <row r="11" spans="1:9" ht="25.5">
      <c r="A11" s="242"/>
      <c r="B11" s="242"/>
      <c r="C11" s="242"/>
      <c r="D11" s="242"/>
      <c r="E11" s="242"/>
    </row>
    <row r="12" spans="1:9" ht="25.5">
      <c r="A12" s="242"/>
      <c r="B12" s="242"/>
      <c r="C12" s="242"/>
      <c r="D12" s="242"/>
      <c r="E12" s="242"/>
    </row>
    <row r="13" spans="1:9" ht="25.5">
      <c r="A13" s="242"/>
      <c r="B13" s="242"/>
      <c r="C13" s="242"/>
      <c r="D13" s="242"/>
      <c r="E13" s="242"/>
    </row>
  </sheetData>
  <mergeCells count="6">
    <mergeCell ref="A10:B10"/>
    <mergeCell ref="F2:I2"/>
    <mergeCell ref="A3:I3"/>
    <mergeCell ref="B5:E5"/>
    <mergeCell ref="A7:I7"/>
    <mergeCell ref="A8:E8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6" sqref="D6:H6 C6:C17 I6:I17"/>
    </sheetView>
  </sheetViews>
  <sheetFormatPr defaultColWidth="9" defaultRowHeight="14.25"/>
  <cols>
    <col min="1" max="1" width="21.5" customWidth="1"/>
    <col min="2" max="2" width="19.875" customWidth="1"/>
    <col min="3" max="3" width="11.75" customWidth="1"/>
  </cols>
  <sheetData>
    <row r="1" spans="1:10" ht="48" customHeight="1">
      <c r="A1" s="273" t="s">
        <v>232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0" ht="24" customHeight="1">
      <c r="A2" s="258" t="s">
        <v>7</v>
      </c>
      <c r="B2" s="258"/>
      <c r="C2" s="47"/>
      <c r="D2" s="47"/>
      <c r="E2" s="47"/>
      <c r="F2" s="47"/>
      <c r="G2" s="47"/>
      <c r="H2" s="47"/>
      <c r="I2" s="274" t="s">
        <v>89</v>
      </c>
      <c r="J2" s="274"/>
    </row>
    <row r="3" spans="1:10" ht="18" customHeight="1">
      <c r="A3" s="275" t="s">
        <v>233</v>
      </c>
      <c r="B3" s="275" t="s">
        <v>234</v>
      </c>
      <c r="C3" s="275" t="s">
        <v>224</v>
      </c>
      <c r="D3" s="275"/>
      <c r="E3" s="275"/>
      <c r="F3" s="275"/>
      <c r="G3" s="275"/>
      <c r="H3" s="10"/>
      <c r="I3" s="13"/>
      <c r="J3" s="275" t="s">
        <v>13</v>
      </c>
    </row>
    <row r="4" spans="1:10" ht="21.75" customHeight="1">
      <c r="A4" s="275"/>
      <c r="B4" s="275"/>
      <c r="C4" s="275" t="s">
        <v>235</v>
      </c>
      <c r="D4" s="275" t="s">
        <v>236</v>
      </c>
      <c r="E4" s="275" t="s">
        <v>237</v>
      </c>
      <c r="F4" s="275" t="s">
        <v>238</v>
      </c>
      <c r="G4" s="275" t="s">
        <v>239</v>
      </c>
      <c r="H4" s="275"/>
      <c r="I4" s="275"/>
      <c r="J4" s="275"/>
    </row>
    <row r="5" spans="1:10" ht="23.25" customHeight="1">
      <c r="A5" s="275"/>
      <c r="B5" s="275"/>
      <c r="C5" s="275"/>
      <c r="D5" s="275"/>
      <c r="E5" s="275"/>
      <c r="F5" s="275"/>
      <c r="G5" s="13" t="s">
        <v>240</v>
      </c>
      <c r="H5" s="13" t="s">
        <v>241</v>
      </c>
      <c r="I5" s="149" t="s">
        <v>242</v>
      </c>
      <c r="J5" s="13"/>
    </row>
    <row r="6" spans="1:10" ht="34.5" customHeight="1">
      <c r="A6" s="275" t="s">
        <v>235</v>
      </c>
      <c r="B6" s="275"/>
      <c r="C6" s="20">
        <f t="shared" ref="C6:I6" si="0">SUM(C7:C17)</f>
        <v>0</v>
      </c>
      <c r="D6" s="20">
        <f t="shared" si="0"/>
        <v>0</v>
      </c>
      <c r="E6" s="20">
        <f t="shared" si="0"/>
        <v>0</v>
      </c>
      <c r="F6" s="20">
        <f t="shared" si="0"/>
        <v>0</v>
      </c>
      <c r="G6" s="20">
        <f t="shared" si="0"/>
        <v>0</v>
      </c>
      <c r="H6" s="20">
        <f t="shared" si="0"/>
        <v>0</v>
      </c>
      <c r="I6" s="20">
        <f t="shared" si="0"/>
        <v>0</v>
      </c>
      <c r="J6" s="13"/>
    </row>
    <row r="7" spans="1:10" ht="26.25" customHeight="1">
      <c r="A7" s="13"/>
      <c r="B7" s="13"/>
      <c r="C7" s="20">
        <f t="shared" ref="C7:C17" si="1">SUM(D7:G7)</f>
        <v>0</v>
      </c>
      <c r="D7" s="20"/>
      <c r="E7" s="20"/>
      <c r="F7" s="20"/>
      <c r="G7" s="20"/>
      <c r="H7" s="20"/>
      <c r="I7" s="20">
        <f t="shared" ref="I7:I17" si="2">G7-H7</f>
        <v>0</v>
      </c>
      <c r="J7" s="13"/>
    </row>
    <row r="8" spans="1:10" ht="26.25" customHeight="1">
      <c r="A8" s="13"/>
      <c r="B8" s="13"/>
      <c r="C8" s="20">
        <f t="shared" si="1"/>
        <v>0</v>
      </c>
      <c r="D8" s="20"/>
      <c r="E8" s="20"/>
      <c r="F8" s="20"/>
      <c r="G8" s="20"/>
      <c r="H8" s="20"/>
      <c r="I8" s="20">
        <f t="shared" si="2"/>
        <v>0</v>
      </c>
      <c r="J8" s="13"/>
    </row>
    <row r="9" spans="1:10" ht="26.25" customHeight="1">
      <c r="A9" s="13"/>
      <c r="B9" s="13"/>
      <c r="C9" s="20">
        <f t="shared" si="1"/>
        <v>0</v>
      </c>
      <c r="D9" s="20"/>
      <c r="E9" s="20"/>
      <c r="F9" s="20"/>
      <c r="G9" s="20"/>
      <c r="H9" s="20"/>
      <c r="I9" s="20">
        <f t="shared" si="2"/>
        <v>0</v>
      </c>
      <c r="J9" s="13"/>
    </row>
    <row r="10" spans="1:10" ht="26.25" customHeight="1">
      <c r="A10" s="13"/>
      <c r="B10" s="13"/>
      <c r="C10" s="20">
        <f t="shared" si="1"/>
        <v>0</v>
      </c>
      <c r="D10" s="20"/>
      <c r="E10" s="20"/>
      <c r="F10" s="20"/>
      <c r="G10" s="20"/>
      <c r="H10" s="20"/>
      <c r="I10" s="20">
        <f t="shared" si="2"/>
        <v>0</v>
      </c>
      <c r="J10" s="13"/>
    </row>
    <row r="11" spans="1:10" ht="26.25" customHeight="1">
      <c r="A11" s="13"/>
      <c r="B11" s="13"/>
      <c r="C11" s="20">
        <f t="shared" si="1"/>
        <v>0</v>
      </c>
      <c r="D11" s="20"/>
      <c r="E11" s="20"/>
      <c r="F11" s="20"/>
      <c r="G11" s="20"/>
      <c r="H11" s="20"/>
      <c r="I11" s="20">
        <f t="shared" si="2"/>
        <v>0</v>
      </c>
      <c r="J11" s="13"/>
    </row>
    <row r="12" spans="1:10" ht="26.25" customHeight="1">
      <c r="A12" s="13"/>
      <c r="B12" s="13"/>
      <c r="C12" s="20">
        <f t="shared" si="1"/>
        <v>0</v>
      </c>
      <c r="D12" s="20"/>
      <c r="E12" s="20"/>
      <c r="F12" s="20"/>
      <c r="G12" s="20"/>
      <c r="H12" s="20"/>
      <c r="I12" s="20">
        <f t="shared" si="2"/>
        <v>0</v>
      </c>
      <c r="J12" s="13"/>
    </row>
    <row r="13" spans="1:10" ht="26.25" customHeight="1">
      <c r="A13" s="13"/>
      <c r="B13" s="13"/>
      <c r="C13" s="20">
        <f t="shared" si="1"/>
        <v>0</v>
      </c>
      <c r="D13" s="20"/>
      <c r="E13" s="20"/>
      <c r="F13" s="20"/>
      <c r="G13" s="20"/>
      <c r="H13" s="20"/>
      <c r="I13" s="20">
        <f t="shared" si="2"/>
        <v>0</v>
      </c>
      <c r="J13" s="13"/>
    </row>
    <row r="14" spans="1:10" ht="26.25" customHeight="1">
      <c r="A14" s="13"/>
      <c r="B14" s="13"/>
      <c r="C14" s="20">
        <f t="shared" si="1"/>
        <v>0</v>
      </c>
      <c r="D14" s="20"/>
      <c r="E14" s="20"/>
      <c r="F14" s="20"/>
      <c r="G14" s="20"/>
      <c r="H14" s="20"/>
      <c r="I14" s="20">
        <f t="shared" si="2"/>
        <v>0</v>
      </c>
      <c r="J14" s="13"/>
    </row>
    <row r="15" spans="1:10" ht="26.25" customHeight="1">
      <c r="A15" s="13"/>
      <c r="B15" s="13"/>
      <c r="C15" s="20">
        <f t="shared" si="1"/>
        <v>0</v>
      </c>
      <c r="D15" s="20"/>
      <c r="E15" s="20"/>
      <c r="F15" s="20"/>
      <c r="G15" s="20"/>
      <c r="H15" s="20"/>
      <c r="I15" s="20">
        <f t="shared" si="2"/>
        <v>0</v>
      </c>
      <c r="J15" s="13"/>
    </row>
    <row r="16" spans="1:10" ht="26.25" customHeight="1">
      <c r="A16" s="13"/>
      <c r="B16" s="13"/>
      <c r="C16" s="20">
        <f t="shared" si="1"/>
        <v>0</v>
      </c>
      <c r="D16" s="20"/>
      <c r="E16" s="20"/>
      <c r="F16" s="20"/>
      <c r="G16" s="20"/>
      <c r="H16" s="20"/>
      <c r="I16" s="20">
        <f t="shared" si="2"/>
        <v>0</v>
      </c>
      <c r="J16" s="13"/>
    </row>
    <row r="17" spans="1:10" ht="26.25" customHeight="1">
      <c r="A17" s="13"/>
      <c r="B17" s="13"/>
      <c r="C17" s="20">
        <f t="shared" si="1"/>
        <v>0</v>
      </c>
      <c r="D17" s="20"/>
      <c r="E17" s="20"/>
      <c r="F17" s="20"/>
      <c r="G17" s="20"/>
      <c r="H17" s="20"/>
      <c r="I17" s="20">
        <f t="shared" si="2"/>
        <v>0</v>
      </c>
      <c r="J17" s="13"/>
    </row>
  </sheetData>
  <mergeCells count="13">
    <mergeCell ref="A6:B6"/>
    <mergeCell ref="A3:A5"/>
    <mergeCell ref="B3:B5"/>
    <mergeCell ref="C4:C5"/>
    <mergeCell ref="D4:D5"/>
    <mergeCell ref="A1:J1"/>
    <mergeCell ref="A2:B2"/>
    <mergeCell ref="I2:J2"/>
    <mergeCell ref="C3:G3"/>
    <mergeCell ref="G4:I4"/>
    <mergeCell ref="E4:E5"/>
    <mergeCell ref="F4:F5"/>
    <mergeCell ref="J3:J4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E11" sqref="E11"/>
    </sheetView>
  </sheetViews>
  <sheetFormatPr defaultColWidth="9" defaultRowHeight="14.25"/>
  <cols>
    <col min="1" max="1" width="5" customWidth="1"/>
    <col min="2" max="2" width="10" customWidth="1"/>
    <col min="3" max="3" width="9.5" customWidth="1"/>
    <col min="5" max="5" width="10.125" customWidth="1"/>
    <col min="6" max="6" width="9.625" customWidth="1"/>
    <col min="7" max="7" width="9.125" hidden="1" customWidth="1"/>
    <col min="8" max="8" width="10.375" hidden="1" customWidth="1"/>
    <col min="9" max="9" width="0.125" customWidth="1"/>
    <col min="10" max="10" width="11.625" customWidth="1"/>
    <col min="11" max="11" width="9.25" customWidth="1"/>
    <col min="12" max="12" width="13.875" hidden="1" customWidth="1"/>
    <col min="13" max="13" width="9.125" hidden="1" customWidth="1"/>
    <col min="14" max="14" width="9.375" customWidth="1"/>
    <col min="15" max="15" width="9.5" hidden="1" customWidth="1"/>
    <col min="16" max="16" width="8" customWidth="1"/>
    <col min="17" max="17" width="8.5" customWidth="1"/>
    <col min="18" max="18" width="10.125" customWidth="1"/>
    <col min="19" max="19" width="7.875" customWidth="1"/>
    <col min="20" max="20" width="6.75" customWidth="1"/>
    <col min="21" max="21" width="6.875" customWidth="1"/>
  </cols>
  <sheetData>
    <row r="1" spans="1:21" ht="21.75" customHeight="1">
      <c r="A1" s="276" t="s">
        <v>243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21">
      <c r="A2" s="258" t="s">
        <v>7</v>
      </c>
      <c r="B2" s="258"/>
    </row>
    <row r="3" spans="1:21" ht="18" customHeight="1">
      <c r="A3" s="279" t="s">
        <v>244</v>
      </c>
      <c r="B3" s="279" t="s">
        <v>245</v>
      </c>
      <c r="C3" s="279" t="s">
        <v>246</v>
      </c>
      <c r="D3" s="275" t="s">
        <v>247</v>
      </c>
      <c r="E3" s="275"/>
      <c r="F3" s="275"/>
      <c r="G3" s="275"/>
      <c r="H3" s="275"/>
      <c r="I3" s="275"/>
      <c r="J3" s="277" t="s">
        <v>248</v>
      </c>
      <c r="K3" s="278"/>
      <c r="L3" s="278"/>
      <c r="M3" s="278"/>
      <c r="N3" s="277" t="s">
        <v>249</v>
      </c>
      <c r="O3" s="278"/>
      <c r="P3" s="278"/>
      <c r="Q3" s="278"/>
      <c r="R3" s="278"/>
      <c r="S3" s="278"/>
      <c r="T3" s="145"/>
    </row>
    <row r="4" spans="1:21" ht="18" customHeight="1">
      <c r="A4" s="280"/>
      <c r="B4" s="280"/>
      <c r="C4" s="280"/>
      <c r="D4" s="10" t="s">
        <v>105</v>
      </c>
      <c r="E4" s="140" t="s">
        <v>250</v>
      </c>
      <c r="F4" s="140" t="s">
        <v>251</v>
      </c>
      <c r="G4" s="140" t="s">
        <v>252</v>
      </c>
      <c r="H4" s="140" t="s">
        <v>253</v>
      </c>
      <c r="I4" s="140"/>
      <c r="J4" s="140" t="s">
        <v>105</v>
      </c>
      <c r="K4" s="140" t="s">
        <v>254</v>
      </c>
      <c r="L4" s="140" t="s">
        <v>255</v>
      </c>
      <c r="M4" s="140" t="s">
        <v>256</v>
      </c>
      <c r="N4" s="140" t="s">
        <v>257</v>
      </c>
      <c r="O4" s="140" t="s">
        <v>258</v>
      </c>
      <c r="P4" s="140" t="s">
        <v>259</v>
      </c>
      <c r="Q4" s="140" t="s">
        <v>260</v>
      </c>
      <c r="R4" s="140" t="s">
        <v>261</v>
      </c>
      <c r="S4" s="140" t="s">
        <v>262</v>
      </c>
      <c r="T4" s="140" t="s">
        <v>263</v>
      </c>
      <c r="U4" s="146" t="s">
        <v>264</v>
      </c>
    </row>
    <row r="5" spans="1:21" ht="18" customHeight="1">
      <c r="A5" s="275" t="s">
        <v>235</v>
      </c>
      <c r="B5" s="275"/>
      <c r="C5" s="141">
        <f>SUM(D5,J5)</f>
        <v>0</v>
      </c>
      <c r="D5" s="141">
        <f>SUM(E5:I5)</f>
        <v>0</v>
      </c>
      <c r="E5" s="141">
        <f>SUM(E6:E13)</f>
        <v>0</v>
      </c>
      <c r="F5" s="141">
        <f>SUM(F6:F13)</f>
        <v>0</v>
      </c>
      <c r="G5" s="141">
        <f>SUM(G6:G13)</f>
        <v>0</v>
      </c>
      <c r="H5" s="141">
        <f>SUM(H6:H13)</f>
        <v>0</v>
      </c>
      <c r="I5" s="141">
        <f>SUM(I6:I13)</f>
        <v>0</v>
      </c>
      <c r="J5" s="141">
        <f t="shared" ref="J5:J13" si="0">SUM(K5:M5)</f>
        <v>0</v>
      </c>
      <c r="K5" s="141">
        <f t="shared" ref="K5:T5" si="1">SUM(K6:K13)</f>
        <v>0</v>
      </c>
      <c r="L5" s="141">
        <f t="shared" si="1"/>
        <v>0</v>
      </c>
      <c r="M5" s="141">
        <f t="shared" si="1"/>
        <v>0</v>
      </c>
      <c r="N5" s="144">
        <f t="shared" si="1"/>
        <v>0</v>
      </c>
      <c r="O5" s="144">
        <f t="shared" si="1"/>
        <v>0</v>
      </c>
      <c r="P5" s="144">
        <f t="shared" si="1"/>
        <v>0</v>
      </c>
      <c r="Q5" s="144">
        <f t="shared" si="1"/>
        <v>0</v>
      </c>
      <c r="R5" s="144">
        <f t="shared" si="1"/>
        <v>0</v>
      </c>
      <c r="S5" s="144">
        <f t="shared" si="1"/>
        <v>0</v>
      </c>
      <c r="T5" s="144">
        <f t="shared" si="1"/>
        <v>0</v>
      </c>
      <c r="U5" s="147"/>
    </row>
    <row r="6" spans="1:21" ht="18" customHeight="1">
      <c r="A6" s="10">
        <v>1</v>
      </c>
      <c r="B6" s="142"/>
      <c r="C6" s="141">
        <f t="shared" ref="C6:C13" si="2">SUM(D6,J6)</f>
        <v>0</v>
      </c>
      <c r="D6" s="141">
        <f t="shared" ref="D6:D13" si="3">SUM(E6:I6)</f>
        <v>0</v>
      </c>
      <c r="E6" s="143"/>
      <c r="F6" s="143"/>
      <c r="G6" s="143"/>
      <c r="H6" s="143"/>
      <c r="I6" s="143"/>
      <c r="J6" s="141">
        <f t="shared" si="0"/>
        <v>0</v>
      </c>
      <c r="K6" s="143"/>
      <c r="L6" s="143"/>
      <c r="M6" s="143"/>
      <c r="N6" s="141">
        <f>C6*12*0.08</f>
        <v>0</v>
      </c>
      <c r="O6" s="141"/>
      <c r="P6" s="141">
        <f>C6*12*0.002</f>
        <v>0</v>
      </c>
      <c r="Q6" s="141">
        <f>C6*12*0.005</f>
        <v>0</v>
      </c>
      <c r="R6" s="141">
        <f>C6*12*0.2+D6*0.2</f>
        <v>0</v>
      </c>
      <c r="S6" s="141">
        <f>T6*12</f>
        <v>0</v>
      </c>
      <c r="T6" s="141">
        <f>IF(U6&gt;600,600,U6)</f>
        <v>0</v>
      </c>
      <c r="U6" s="148">
        <f>C6*0.12</f>
        <v>0</v>
      </c>
    </row>
    <row r="7" spans="1:21" ht="18" customHeight="1">
      <c r="A7" s="10">
        <v>2</v>
      </c>
      <c r="B7" s="142"/>
      <c r="C7" s="141">
        <f t="shared" si="2"/>
        <v>0</v>
      </c>
      <c r="D7" s="141">
        <f t="shared" si="3"/>
        <v>0</v>
      </c>
      <c r="E7" s="143"/>
      <c r="F7" s="143"/>
      <c r="G7" s="143"/>
      <c r="H7" s="143"/>
      <c r="I7" s="143"/>
      <c r="J7" s="141">
        <f t="shared" si="0"/>
        <v>0</v>
      </c>
      <c r="K7" s="143"/>
      <c r="L7" s="143"/>
      <c r="M7" s="143"/>
      <c r="N7" s="141">
        <f t="shared" ref="N7:N13" si="4">C7*12*0.08</f>
        <v>0</v>
      </c>
      <c r="O7" s="141"/>
      <c r="P7" s="141">
        <f t="shared" ref="P7:P13" si="5">C7*12*0.002</f>
        <v>0</v>
      </c>
      <c r="Q7" s="141">
        <f t="shared" ref="Q7:Q13" si="6">C7*12*0.005</f>
        <v>0</v>
      </c>
      <c r="R7" s="141">
        <f t="shared" ref="R7:R13" si="7">C7*12*0.2+D7*0.2</f>
        <v>0</v>
      </c>
      <c r="S7" s="141">
        <f t="shared" ref="S7:S13" si="8">T7*12</f>
        <v>0</v>
      </c>
      <c r="T7" s="141">
        <f t="shared" ref="T7:T13" si="9">IF(U7&gt;600,600,U7)</f>
        <v>0</v>
      </c>
      <c r="U7" s="148">
        <f t="shared" ref="U7:U13" si="10">C7*0.12</f>
        <v>0</v>
      </c>
    </row>
    <row r="8" spans="1:21" ht="18" customHeight="1">
      <c r="A8" s="10">
        <v>3</v>
      </c>
      <c r="B8" s="142"/>
      <c r="C8" s="141">
        <f t="shared" si="2"/>
        <v>0</v>
      </c>
      <c r="D8" s="141">
        <f t="shared" si="3"/>
        <v>0</v>
      </c>
      <c r="E8" s="143"/>
      <c r="F8" s="143"/>
      <c r="G8" s="143"/>
      <c r="H8" s="143"/>
      <c r="I8" s="143"/>
      <c r="J8" s="141">
        <f t="shared" si="0"/>
        <v>0</v>
      </c>
      <c r="K8" s="143"/>
      <c r="L8" s="143"/>
      <c r="M8" s="143"/>
      <c r="N8" s="141">
        <f t="shared" si="4"/>
        <v>0</v>
      </c>
      <c r="O8" s="141"/>
      <c r="P8" s="141">
        <f t="shared" si="5"/>
        <v>0</v>
      </c>
      <c r="Q8" s="141">
        <f t="shared" si="6"/>
        <v>0</v>
      </c>
      <c r="R8" s="141">
        <f t="shared" si="7"/>
        <v>0</v>
      </c>
      <c r="S8" s="141">
        <f t="shared" si="8"/>
        <v>0</v>
      </c>
      <c r="T8" s="141">
        <f t="shared" si="9"/>
        <v>0</v>
      </c>
      <c r="U8" s="148">
        <f t="shared" si="10"/>
        <v>0</v>
      </c>
    </row>
    <row r="9" spans="1:21" ht="18" customHeight="1">
      <c r="A9" s="10">
        <v>4</v>
      </c>
      <c r="B9" s="142"/>
      <c r="C9" s="141">
        <f t="shared" si="2"/>
        <v>0</v>
      </c>
      <c r="D9" s="141">
        <f t="shared" si="3"/>
        <v>0</v>
      </c>
      <c r="E9" s="143"/>
      <c r="F9" s="143"/>
      <c r="G9" s="143"/>
      <c r="H9" s="143"/>
      <c r="I9" s="143"/>
      <c r="J9" s="141">
        <f t="shared" si="0"/>
        <v>0</v>
      </c>
      <c r="K9" s="143"/>
      <c r="L9" s="143"/>
      <c r="M9" s="143"/>
      <c r="N9" s="141">
        <f t="shared" si="4"/>
        <v>0</v>
      </c>
      <c r="O9" s="141"/>
      <c r="P9" s="141">
        <f t="shared" si="5"/>
        <v>0</v>
      </c>
      <c r="Q9" s="141">
        <f t="shared" si="6"/>
        <v>0</v>
      </c>
      <c r="R9" s="141">
        <f t="shared" si="7"/>
        <v>0</v>
      </c>
      <c r="S9" s="141">
        <f t="shared" si="8"/>
        <v>0</v>
      </c>
      <c r="T9" s="141">
        <f t="shared" si="9"/>
        <v>0</v>
      </c>
      <c r="U9" s="148">
        <f t="shared" si="10"/>
        <v>0</v>
      </c>
    </row>
    <row r="10" spans="1:21" ht="18" customHeight="1">
      <c r="A10" s="10">
        <v>5</v>
      </c>
      <c r="B10" s="142"/>
      <c r="C10" s="141">
        <f t="shared" si="2"/>
        <v>0</v>
      </c>
      <c r="D10" s="141">
        <f t="shared" si="3"/>
        <v>0</v>
      </c>
      <c r="E10" s="143"/>
      <c r="F10" s="143"/>
      <c r="G10" s="143"/>
      <c r="H10" s="143"/>
      <c r="I10" s="143"/>
      <c r="J10" s="141">
        <f t="shared" si="0"/>
        <v>0</v>
      </c>
      <c r="K10" s="143"/>
      <c r="L10" s="143"/>
      <c r="M10" s="143"/>
      <c r="N10" s="141">
        <f t="shared" si="4"/>
        <v>0</v>
      </c>
      <c r="O10" s="141"/>
      <c r="P10" s="141">
        <f t="shared" si="5"/>
        <v>0</v>
      </c>
      <c r="Q10" s="141">
        <f t="shared" si="6"/>
        <v>0</v>
      </c>
      <c r="R10" s="141">
        <f t="shared" si="7"/>
        <v>0</v>
      </c>
      <c r="S10" s="141">
        <f t="shared" si="8"/>
        <v>0</v>
      </c>
      <c r="T10" s="141">
        <f t="shared" si="9"/>
        <v>0</v>
      </c>
      <c r="U10" s="148">
        <f t="shared" si="10"/>
        <v>0</v>
      </c>
    </row>
    <row r="11" spans="1:21" ht="18" customHeight="1">
      <c r="A11" s="10">
        <v>6</v>
      </c>
      <c r="B11" s="142"/>
      <c r="C11" s="141">
        <f t="shared" si="2"/>
        <v>0</v>
      </c>
      <c r="D11" s="141">
        <f t="shared" si="3"/>
        <v>0</v>
      </c>
      <c r="E11" s="143"/>
      <c r="F11" s="143"/>
      <c r="G11" s="143"/>
      <c r="H11" s="143"/>
      <c r="I11" s="143"/>
      <c r="J11" s="141">
        <f t="shared" si="0"/>
        <v>0</v>
      </c>
      <c r="K11" s="143"/>
      <c r="L11" s="143"/>
      <c r="M11" s="143"/>
      <c r="N11" s="141">
        <f t="shared" si="4"/>
        <v>0</v>
      </c>
      <c r="O11" s="141"/>
      <c r="P11" s="141">
        <f t="shared" si="5"/>
        <v>0</v>
      </c>
      <c r="Q11" s="141">
        <f t="shared" si="6"/>
        <v>0</v>
      </c>
      <c r="R11" s="141">
        <f t="shared" si="7"/>
        <v>0</v>
      </c>
      <c r="S11" s="141">
        <f t="shared" si="8"/>
        <v>0</v>
      </c>
      <c r="T11" s="141">
        <f t="shared" si="9"/>
        <v>0</v>
      </c>
      <c r="U11" s="148">
        <f t="shared" si="10"/>
        <v>0</v>
      </c>
    </row>
    <row r="12" spans="1:21" ht="18" customHeight="1">
      <c r="A12" s="10">
        <v>7</v>
      </c>
      <c r="B12" s="142"/>
      <c r="C12" s="141">
        <f t="shared" si="2"/>
        <v>0</v>
      </c>
      <c r="D12" s="141">
        <f t="shared" si="3"/>
        <v>0</v>
      </c>
      <c r="E12" s="143"/>
      <c r="F12" s="143"/>
      <c r="G12" s="143"/>
      <c r="H12" s="143"/>
      <c r="I12" s="143"/>
      <c r="J12" s="141">
        <f t="shared" si="0"/>
        <v>0</v>
      </c>
      <c r="K12" s="143"/>
      <c r="L12" s="143"/>
      <c r="M12" s="143"/>
      <c r="N12" s="141">
        <f t="shared" si="4"/>
        <v>0</v>
      </c>
      <c r="O12" s="141"/>
      <c r="P12" s="141">
        <f t="shared" si="5"/>
        <v>0</v>
      </c>
      <c r="Q12" s="141">
        <f t="shared" si="6"/>
        <v>0</v>
      </c>
      <c r="R12" s="141">
        <f t="shared" si="7"/>
        <v>0</v>
      </c>
      <c r="S12" s="141">
        <f t="shared" si="8"/>
        <v>0</v>
      </c>
      <c r="T12" s="141">
        <f t="shared" si="9"/>
        <v>0</v>
      </c>
      <c r="U12" s="148">
        <f t="shared" si="10"/>
        <v>0</v>
      </c>
    </row>
    <row r="13" spans="1:21" ht="18" customHeight="1">
      <c r="A13" s="10">
        <v>8</v>
      </c>
      <c r="B13" s="13"/>
      <c r="C13" s="141">
        <f t="shared" si="2"/>
        <v>0</v>
      </c>
      <c r="D13" s="141">
        <f t="shared" si="3"/>
        <v>0</v>
      </c>
      <c r="E13" s="143"/>
      <c r="F13" s="143"/>
      <c r="G13" s="143"/>
      <c r="H13" s="143"/>
      <c r="I13" s="143"/>
      <c r="J13" s="141">
        <f t="shared" si="0"/>
        <v>0</v>
      </c>
      <c r="K13" s="143"/>
      <c r="L13" s="143"/>
      <c r="M13" s="143"/>
      <c r="N13" s="141">
        <f t="shared" si="4"/>
        <v>0</v>
      </c>
      <c r="O13" s="141"/>
      <c r="P13" s="141">
        <f t="shared" si="5"/>
        <v>0</v>
      </c>
      <c r="Q13" s="141">
        <f t="shared" si="6"/>
        <v>0</v>
      </c>
      <c r="R13" s="141">
        <f t="shared" si="7"/>
        <v>0</v>
      </c>
      <c r="S13" s="141">
        <f t="shared" si="8"/>
        <v>0</v>
      </c>
      <c r="T13" s="141">
        <f t="shared" si="9"/>
        <v>0</v>
      </c>
      <c r="U13" s="148">
        <f t="shared" si="10"/>
        <v>0</v>
      </c>
    </row>
  </sheetData>
  <mergeCells count="9">
    <mergeCell ref="A5:B5"/>
    <mergeCell ref="A3:A4"/>
    <mergeCell ref="B3:B4"/>
    <mergeCell ref="C3:C4"/>
    <mergeCell ref="A1:M1"/>
    <mergeCell ref="A2:B2"/>
    <mergeCell ref="D3:I3"/>
    <mergeCell ref="J3:M3"/>
    <mergeCell ref="N3:S3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6"/>
  <sheetViews>
    <sheetView topLeftCell="A100" zoomScale="115" zoomScaleNormal="115" workbookViewId="0">
      <selection activeCell="H20" sqref="H20"/>
    </sheetView>
  </sheetViews>
  <sheetFormatPr defaultColWidth="9" defaultRowHeight="14.45" customHeight="1"/>
  <cols>
    <col min="1" max="1" width="5.5" style="100" customWidth="1"/>
    <col min="2" max="2" width="5.625" style="101" customWidth="1"/>
    <col min="3" max="3" width="32.5" style="100" customWidth="1"/>
    <col min="4" max="4" width="18.125" style="102" customWidth="1"/>
    <col min="5" max="5" width="5.875" style="100" customWidth="1"/>
    <col min="6" max="6" width="6.125" style="103" customWidth="1"/>
    <col min="7" max="7" width="36.375" style="99" customWidth="1"/>
    <col min="8" max="8" width="16.125" style="100" customWidth="1"/>
    <col min="9" max="16384" width="9" style="100"/>
  </cols>
  <sheetData>
    <row r="1" spans="1:8" ht="24.75" customHeight="1">
      <c r="A1" s="281" t="s">
        <v>265</v>
      </c>
      <c r="B1" s="281"/>
      <c r="C1" s="281"/>
      <c r="D1" s="281"/>
      <c r="E1" s="281"/>
      <c r="F1" s="281"/>
      <c r="G1" s="281"/>
    </row>
    <row r="2" spans="1:8" ht="17.25" customHeight="1">
      <c r="A2" s="282" t="s">
        <v>102</v>
      </c>
      <c r="B2" s="282"/>
      <c r="C2" s="282"/>
      <c r="D2" s="104"/>
      <c r="E2" s="105"/>
      <c r="F2" s="106"/>
      <c r="G2" s="107"/>
      <c r="H2" s="102" t="s">
        <v>89</v>
      </c>
    </row>
    <row r="3" spans="1:8" s="97" customFormat="1" ht="18.75">
      <c r="A3" s="283" t="s">
        <v>266</v>
      </c>
      <c r="B3" s="283"/>
      <c r="C3" s="283"/>
      <c r="D3" s="307" t="s">
        <v>267</v>
      </c>
      <c r="E3" s="283" t="s">
        <v>268</v>
      </c>
      <c r="F3" s="283"/>
      <c r="G3" s="283"/>
      <c r="H3" s="322" t="s">
        <v>267</v>
      </c>
    </row>
    <row r="4" spans="1:8" s="98" customFormat="1" ht="13.5">
      <c r="A4" s="284" t="s">
        <v>269</v>
      </c>
      <c r="B4" s="284"/>
      <c r="C4" s="284" t="s">
        <v>270</v>
      </c>
      <c r="D4" s="308"/>
      <c r="E4" s="284" t="s">
        <v>269</v>
      </c>
      <c r="F4" s="284"/>
      <c r="G4" s="284" t="s">
        <v>270</v>
      </c>
      <c r="H4" s="323"/>
    </row>
    <row r="5" spans="1:8" s="98" customFormat="1" ht="13.5">
      <c r="A5" s="108" t="s">
        <v>271</v>
      </c>
      <c r="B5" s="108" t="s">
        <v>272</v>
      </c>
      <c r="C5" s="284"/>
      <c r="D5" s="309"/>
      <c r="E5" s="108" t="s">
        <v>271</v>
      </c>
      <c r="F5" s="109" t="s">
        <v>272</v>
      </c>
      <c r="G5" s="284"/>
      <c r="H5" s="324"/>
    </row>
    <row r="6" spans="1:8" s="98" customFormat="1" ht="13.5">
      <c r="A6" s="285" t="s">
        <v>202</v>
      </c>
      <c r="B6" s="286"/>
      <c r="C6" s="287"/>
      <c r="D6" s="110">
        <f>SUM(D7,D20,D48,D65,D85,D91,D106,D109,D114,D119,D94)</f>
        <v>357.25860239999997</v>
      </c>
      <c r="E6" s="288" t="s">
        <v>202</v>
      </c>
      <c r="F6" s="289"/>
      <c r="G6" s="290"/>
      <c r="H6" s="111">
        <f>SUM(H7,H20,H48,H65,H85,H91,H94,H106,H109,H119)</f>
        <v>357.25860239999997</v>
      </c>
    </row>
    <row r="7" spans="1:8" s="99" customFormat="1" ht="18" customHeight="1">
      <c r="A7" s="108">
        <v>501</v>
      </c>
      <c r="B7" s="108"/>
      <c r="C7" s="112" t="s">
        <v>273</v>
      </c>
      <c r="D7" s="113">
        <f>SUM(D8:D19)</f>
        <v>187.99273840000001</v>
      </c>
      <c r="E7" s="108" t="s">
        <v>274</v>
      </c>
      <c r="F7" s="109"/>
      <c r="G7" s="112" t="s">
        <v>275</v>
      </c>
      <c r="H7" s="114">
        <f>SUM(H8:H19)</f>
        <v>187.99273840000001</v>
      </c>
    </row>
    <row r="8" spans="1:8" s="99" customFormat="1" ht="18" customHeight="1">
      <c r="A8" s="291"/>
      <c r="B8" s="291" t="s">
        <v>276</v>
      </c>
      <c r="C8" s="303" t="s">
        <v>277</v>
      </c>
      <c r="D8" s="310">
        <f>SUM(H8:H10)</f>
        <v>108.0789</v>
      </c>
      <c r="E8" s="117"/>
      <c r="F8" s="118" t="s">
        <v>276</v>
      </c>
      <c r="G8" s="116" t="s">
        <v>278</v>
      </c>
      <c r="H8" s="119">
        <f>财政统发人员工资!D4*0.0012</f>
        <v>62.751600000000003</v>
      </c>
    </row>
    <row r="9" spans="1:8" s="99" customFormat="1" ht="18" customHeight="1">
      <c r="A9" s="291"/>
      <c r="B9" s="291"/>
      <c r="C9" s="303"/>
      <c r="D9" s="310"/>
      <c r="E9" s="117"/>
      <c r="F9" s="118" t="s">
        <v>279</v>
      </c>
      <c r="G9" s="116" t="s">
        <v>280</v>
      </c>
      <c r="H9" s="119">
        <f>财政统发人员工资!L4*0.0012</f>
        <v>40.097999999999999</v>
      </c>
    </row>
    <row r="10" spans="1:8" s="99" customFormat="1" ht="18" customHeight="1">
      <c r="A10" s="291"/>
      <c r="B10" s="291"/>
      <c r="C10" s="303"/>
      <c r="D10" s="310"/>
      <c r="E10" s="117"/>
      <c r="F10" s="118" t="s">
        <v>281</v>
      </c>
      <c r="G10" s="116" t="s">
        <v>282</v>
      </c>
      <c r="H10" s="119">
        <f>财政统发人员工资!D4/10000</f>
        <v>5.2293000000000003</v>
      </c>
    </row>
    <row r="11" spans="1:8" s="99" customFormat="1" ht="18" customHeight="1">
      <c r="A11" s="292"/>
      <c r="B11" s="298" t="s">
        <v>279</v>
      </c>
      <c r="C11" s="303" t="s">
        <v>283</v>
      </c>
      <c r="D11" s="311">
        <f>SUM(H11:H15)</f>
        <v>67.571886399999997</v>
      </c>
      <c r="E11" s="108"/>
      <c r="F11" s="118" t="s">
        <v>284</v>
      </c>
      <c r="G11" s="121" t="s">
        <v>285</v>
      </c>
      <c r="H11" s="119">
        <f>财政统发人员工资!U4*0.0012</f>
        <v>17.292624</v>
      </c>
    </row>
    <row r="12" spans="1:8" s="99" customFormat="1" ht="18" customHeight="1">
      <c r="A12" s="293"/>
      <c r="B12" s="298"/>
      <c r="C12" s="303"/>
      <c r="D12" s="312"/>
      <c r="E12" s="117"/>
      <c r="F12" s="118" t="s">
        <v>286</v>
      </c>
      <c r="G12" s="116" t="s">
        <v>287</v>
      </c>
      <c r="H12" s="119"/>
    </row>
    <row r="13" spans="1:8" s="99" customFormat="1" ht="18" customHeight="1">
      <c r="A13" s="293"/>
      <c r="B13" s="298"/>
      <c r="C13" s="303"/>
      <c r="D13" s="312"/>
      <c r="E13" s="117"/>
      <c r="F13" s="118" t="s">
        <v>288</v>
      </c>
      <c r="G13" s="116" t="s">
        <v>289</v>
      </c>
      <c r="H13" s="119">
        <f>28.65+19.9</f>
        <v>48.55</v>
      </c>
    </row>
    <row r="14" spans="1:8" s="99" customFormat="1" ht="18" customHeight="1">
      <c r="A14" s="293"/>
      <c r="B14" s="298"/>
      <c r="C14" s="303"/>
      <c r="D14" s="312"/>
      <c r="E14" s="117"/>
      <c r="F14" s="118" t="s">
        <v>290</v>
      </c>
      <c r="G14" s="116" t="s">
        <v>291</v>
      </c>
      <c r="H14" s="119"/>
    </row>
    <row r="15" spans="1:8" s="99" customFormat="1" ht="18" customHeight="1">
      <c r="A15" s="293"/>
      <c r="B15" s="298"/>
      <c r="C15" s="303"/>
      <c r="D15" s="312"/>
      <c r="E15" s="117"/>
      <c r="F15" s="118" t="s">
        <v>292</v>
      </c>
      <c r="G15" s="116" t="s">
        <v>293</v>
      </c>
      <c r="H15" s="119">
        <f>(财政统发人员工资!R4+财政统发人员工资!S4+财政统发人员工资!T4)*0.0012</f>
        <v>1.7292624000000001</v>
      </c>
    </row>
    <row r="16" spans="1:8" s="99" customFormat="1" ht="18" customHeight="1">
      <c r="A16" s="115"/>
      <c r="B16" s="123" t="s">
        <v>281</v>
      </c>
      <c r="C16" s="124" t="s">
        <v>294</v>
      </c>
      <c r="D16" s="120">
        <f>SUM(H16)</f>
        <v>12.341951999999999</v>
      </c>
      <c r="E16" s="115"/>
      <c r="F16" s="118" t="s">
        <v>295</v>
      </c>
      <c r="G16" s="116" t="s">
        <v>294</v>
      </c>
      <c r="H16" s="119">
        <f>财政统发人员工资!V4*0.0012</f>
        <v>12.341951999999999</v>
      </c>
    </row>
    <row r="17" spans="1:8" s="99" customFormat="1" ht="18" customHeight="1">
      <c r="A17" s="292"/>
      <c r="B17" s="298">
        <v>99</v>
      </c>
      <c r="C17" s="303" t="s">
        <v>296</v>
      </c>
      <c r="D17" s="311">
        <f>SUM(H17:H19)</f>
        <v>0</v>
      </c>
      <c r="E17" s="108"/>
      <c r="F17" s="118" t="s">
        <v>297</v>
      </c>
      <c r="G17" s="117" t="s">
        <v>298</v>
      </c>
      <c r="H17" s="119"/>
    </row>
    <row r="18" spans="1:8" s="99" customFormat="1" ht="18" customHeight="1">
      <c r="A18" s="293"/>
      <c r="B18" s="298"/>
      <c r="C18" s="303"/>
      <c r="D18" s="312"/>
      <c r="E18" s="108"/>
      <c r="F18" s="118" t="s">
        <v>299</v>
      </c>
      <c r="G18" s="116" t="s">
        <v>300</v>
      </c>
      <c r="H18" s="119"/>
    </row>
    <row r="19" spans="1:8" s="99" customFormat="1" ht="18" customHeight="1">
      <c r="A19" s="294"/>
      <c r="B19" s="298"/>
      <c r="C19" s="303"/>
      <c r="D19" s="312"/>
      <c r="E19" s="117"/>
      <c r="F19" s="118" t="s">
        <v>301</v>
      </c>
      <c r="G19" s="116" t="s">
        <v>302</v>
      </c>
      <c r="H19" s="119"/>
    </row>
    <row r="20" spans="1:8" s="99" customFormat="1" ht="18" customHeight="1">
      <c r="A20" s="125">
        <v>502</v>
      </c>
      <c r="B20" s="125"/>
      <c r="C20" s="126" t="s">
        <v>303</v>
      </c>
      <c r="D20" s="120">
        <v>51.66</v>
      </c>
      <c r="E20" s="125">
        <v>302</v>
      </c>
      <c r="F20" s="127"/>
      <c r="G20" s="126" t="s">
        <v>304</v>
      </c>
      <c r="H20" s="114">
        <f>SUM(H21:H47)</f>
        <v>51.66</v>
      </c>
    </row>
    <row r="21" spans="1:8" s="99" customFormat="1" ht="18" customHeight="1">
      <c r="A21" s="295">
        <v>502</v>
      </c>
      <c r="B21" s="299" t="s">
        <v>276</v>
      </c>
      <c r="C21" s="304" t="s">
        <v>305</v>
      </c>
      <c r="D21" s="313">
        <f>SUM(H21:H34)</f>
        <v>48.16</v>
      </c>
      <c r="E21" s="115"/>
      <c r="F21" s="118" t="s">
        <v>276</v>
      </c>
      <c r="G21" s="116" t="s">
        <v>306</v>
      </c>
      <c r="H21" s="119">
        <v>23</v>
      </c>
    </row>
    <row r="22" spans="1:8" s="99" customFormat="1" ht="18" customHeight="1">
      <c r="A22" s="296"/>
      <c r="B22" s="300"/>
      <c r="C22" s="305"/>
      <c r="D22" s="314"/>
      <c r="E22" s="115"/>
      <c r="F22" s="118" t="s">
        <v>279</v>
      </c>
      <c r="G22" s="116" t="s">
        <v>307</v>
      </c>
      <c r="H22" s="119"/>
    </row>
    <row r="23" spans="1:8" s="99" customFormat="1" ht="18" customHeight="1">
      <c r="A23" s="296"/>
      <c r="B23" s="300"/>
      <c r="C23" s="305"/>
      <c r="D23" s="314"/>
      <c r="E23" s="115"/>
      <c r="F23" s="118" t="s">
        <v>308</v>
      </c>
      <c r="G23" s="116" t="s">
        <v>309</v>
      </c>
      <c r="H23" s="119"/>
    </row>
    <row r="24" spans="1:8" s="99" customFormat="1" ht="18" customHeight="1">
      <c r="A24" s="296"/>
      <c r="B24" s="300"/>
      <c r="C24" s="305"/>
      <c r="D24" s="314"/>
      <c r="E24" s="115"/>
      <c r="F24" s="118" t="s">
        <v>310</v>
      </c>
      <c r="G24" s="116" t="s">
        <v>311</v>
      </c>
      <c r="H24" s="119">
        <v>0.5</v>
      </c>
    </row>
    <row r="25" spans="1:8" s="99" customFormat="1" ht="18" customHeight="1">
      <c r="A25" s="296"/>
      <c r="B25" s="300"/>
      <c r="C25" s="305"/>
      <c r="D25" s="314"/>
      <c r="E25" s="125"/>
      <c r="F25" s="118" t="s">
        <v>297</v>
      </c>
      <c r="G25" s="116" t="s">
        <v>312</v>
      </c>
      <c r="H25" s="119">
        <v>1</v>
      </c>
    </row>
    <row r="26" spans="1:8" s="99" customFormat="1" ht="18" customHeight="1">
      <c r="A26" s="296"/>
      <c r="B26" s="300"/>
      <c r="C26" s="305"/>
      <c r="D26" s="314"/>
      <c r="E26" s="115"/>
      <c r="F26" s="118" t="s">
        <v>313</v>
      </c>
      <c r="G26" s="116" t="s">
        <v>314</v>
      </c>
      <c r="H26" s="119">
        <v>3</v>
      </c>
    </row>
    <row r="27" spans="1:8" s="99" customFormat="1" ht="18" customHeight="1">
      <c r="A27" s="296"/>
      <c r="B27" s="300"/>
      <c r="C27" s="305"/>
      <c r="D27" s="314"/>
      <c r="E27" s="115"/>
      <c r="F27" s="118" t="s">
        <v>284</v>
      </c>
      <c r="G27" s="116" t="s">
        <v>315</v>
      </c>
      <c r="H27" s="119"/>
    </row>
    <row r="28" spans="1:8" s="99" customFormat="1" ht="18" customHeight="1">
      <c r="A28" s="296"/>
      <c r="B28" s="300"/>
      <c r="C28" s="305"/>
      <c r="D28" s="314"/>
      <c r="E28" s="115"/>
      <c r="F28" s="118" t="s">
        <v>286</v>
      </c>
      <c r="G28" s="116" t="s">
        <v>316</v>
      </c>
      <c r="H28" s="119"/>
    </row>
    <row r="29" spans="1:8" s="99" customFormat="1" ht="18" customHeight="1">
      <c r="A29" s="296"/>
      <c r="B29" s="300"/>
      <c r="C29" s="305"/>
      <c r="D29" s="314"/>
      <c r="E29" s="115"/>
      <c r="F29" s="118" t="s">
        <v>290</v>
      </c>
      <c r="G29" s="116" t="s">
        <v>317</v>
      </c>
      <c r="H29" s="119">
        <v>2</v>
      </c>
    </row>
    <row r="30" spans="1:8" s="99" customFormat="1" ht="18" customHeight="1">
      <c r="A30" s="296"/>
      <c r="B30" s="300"/>
      <c r="C30" s="305"/>
      <c r="D30" s="314"/>
      <c r="E30" s="129"/>
      <c r="F30" s="118" t="s">
        <v>299</v>
      </c>
      <c r="G30" s="116" t="s">
        <v>318</v>
      </c>
      <c r="H30" s="119"/>
    </row>
    <row r="31" spans="1:8" s="99" customFormat="1" ht="18" customHeight="1">
      <c r="A31" s="296"/>
      <c r="B31" s="300"/>
      <c r="C31" s="305"/>
      <c r="D31" s="314"/>
      <c r="E31" s="129"/>
      <c r="F31" s="118" t="s">
        <v>319</v>
      </c>
      <c r="G31" s="116" t="s">
        <v>320</v>
      </c>
      <c r="H31" s="119">
        <v>3</v>
      </c>
    </row>
    <row r="32" spans="1:8" s="99" customFormat="1" ht="18" customHeight="1">
      <c r="A32" s="296"/>
      <c r="B32" s="300"/>
      <c r="C32" s="305"/>
      <c r="D32" s="314"/>
      <c r="E32" s="129"/>
      <c r="F32" s="118" t="s">
        <v>321</v>
      </c>
      <c r="G32" s="116" t="s">
        <v>322</v>
      </c>
      <c r="H32" s="119">
        <v>6</v>
      </c>
    </row>
    <row r="33" spans="1:8" s="99" customFormat="1" ht="18" customHeight="1">
      <c r="A33" s="296"/>
      <c r="B33" s="300"/>
      <c r="C33" s="305"/>
      <c r="D33" s="314"/>
      <c r="E33" s="129"/>
      <c r="F33" s="118" t="s">
        <v>323</v>
      </c>
      <c r="G33" s="116" t="s">
        <v>324</v>
      </c>
      <c r="H33" s="119">
        <f>经费安排!C31</f>
        <v>9.66</v>
      </c>
    </row>
    <row r="34" spans="1:8" s="99" customFormat="1" ht="18" customHeight="1">
      <c r="A34" s="296"/>
      <c r="B34" s="301"/>
      <c r="C34" s="306"/>
      <c r="D34" s="315"/>
      <c r="E34" s="129"/>
      <c r="F34" s="118" t="s">
        <v>325</v>
      </c>
      <c r="G34" s="116" t="s">
        <v>326</v>
      </c>
      <c r="H34" s="119"/>
    </row>
    <row r="35" spans="1:8" s="99" customFormat="1" ht="18" customHeight="1">
      <c r="A35" s="296"/>
      <c r="B35" s="118" t="s">
        <v>279</v>
      </c>
      <c r="C35" s="130" t="s">
        <v>327</v>
      </c>
      <c r="D35" s="120">
        <f>H35</f>
        <v>0</v>
      </c>
      <c r="E35" s="129"/>
      <c r="F35" s="118" t="s">
        <v>328</v>
      </c>
      <c r="G35" s="116" t="s">
        <v>327</v>
      </c>
      <c r="H35" s="119"/>
    </row>
    <row r="36" spans="1:8" s="99" customFormat="1" ht="18" customHeight="1">
      <c r="A36" s="296"/>
      <c r="B36" s="118" t="s">
        <v>281</v>
      </c>
      <c r="C36" s="130" t="s">
        <v>329</v>
      </c>
      <c r="D36" s="120">
        <f>H36</f>
        <v>0.5</v>
      </c>
      <c r="E36" s="129"/>
      <c r="F36" s="118" t="s">
        <v>330</v>
      </c>
      <c r="G36" s="116" t="s">
        <v>329</v>
      </c>
      <c r="H36" s="119">
        <v>0.5</v>
      </c>
    </row>
    <row r="37" spans="1:8" s="99" customFormat="1" ht="18" customHeight="1">
      <c r="A37" s="296"/>
      <c r="B37" s="298" t="s">
        <v>308</v>
      </c>
      <c r="C37" s="303" t="s">
        <v>331</v>
      </c>
      <c r="D37" s="316">
        <f>SUM(H37:H39)</f>
        <v>0</v>
      </c>
      <c r="E37" s="125"/>
      <c r="F37" s="118" t="s">
        <v>332</v>
      </c>
      <c r="G37" s="116" t="s">
        <v>333</v>
      </c>
      <c r="H37" s="119"/>
    </row>
    <row r="38" spans="1:8" s="99" customFormat="1" ht="18" customHeight="1">
      <c r="A38" s="296"/>
      <c r="B38" s="298"/>
      <c r="C38" s="303"/>
      <c r="D38" s="317"/>
      <c r="E38" s="129"/>
      <c r="F38" s="118" t="s">
        <v>334</v>
      </c>
      <c r="G38" s="116" t="s">
        <v>335</v>
      </c>
      <c r="H38" s="119"/>
    </row>
    <row r="39" spans="1:8" s="99" customFormat="1" ht="18" customHeight="1">
      <c r="A39" s="296"/>
      <c r="B39" s="298"/>
      <c r="C39" s="303"/>
      <c r="D39" s="318"/>
      <c r="E39" s="129"/>
      <c r="F39" s="118" t="s">
        <v>336</v>
      </c>
      <c r="G39" s="116" t="s">
        <v>337</v>
      </c>
      <c r="H39" s="119"/>
    </row>
    <row r="40" spans="1:8" s="99" customFormat="1" ht="18" customHeight="1">
      <c r="A40" s="296"/>
      <c r="B40" s="298" t="s">
        <v>310</v>
      </c>
      <c r="C40" s="303" t="s">
        <v>338</v>
      </c>
      <c r="D40" s="316">
        <f>SUM(H40:H42)</f>
        <v>1</v>
      </c>
      <c r="E40" s="108"/>
      <c r="F40" s="118" t="s">
        <v>281</v>
      </c>
      <c r="G40" s="116" t="s">
        <v>339</v>
      </c>
      <c r="H40" s="119"/>
    </row>
    <row r="41" spans="1:8" s="99" customFormat="1" ht="18" customHeight="1">
      <c r="A41" s="296"/>
      <c r="B41" s="298"/>
      <c r="C41" s="303"/>
      <c r="D41" s="317"/>
      <c r="E41" s="129"/>
      <c r="F41" s="118" t="s">
        <v>340</v>
      </c>
      <c r="G41" s="116" t="s">
        <v>341</v>
      </c>
      <c r="H41" s="119">
        <v>1</v>
      </c>
    </row>
    <row r="42" spans="1:8" s="99" customFormat="1" ht="18" customHeight="1">
      <c r="A42" s="296"/>
      <c r="B42" s="298"/>
      <c r="C42" s="303"/>
      <c r="D42" s="318"/>
      <c r="E42" s="129"/>
      <c r="F42" s="118" t="s">
        <v>342</v>
      </c>
      <c r="G42" s="116" t="s">
        <v>338</v>
      </c>
      <c r="H42" s="119"/>
    </row>
    <row r="43" spans="1:8" s="99" customFormat="1" ht="18" customHeight="1">
      <c r="A43" s="296"/>
      <c r="B43" s="118" t="s">
        <v>297</v>
      </c>
      <c r="C43" s="130" t="s">
        <v>343</v>
      </c>
      <c r="D43" s="120">
        <f>H43</f>
        <v>2</v>
      </c>
      <c r="E43" s="108"/>
      <c r="F43" s="118" t="s">
        <v>344</v>
      </c>
      <c r="G43" s="116" t="s">
        <v>343</v>
      </c>
      <c r="H43" s="119">
        <v>2</v>
      </c>
    </row>
    <row r="44" spans="1:8" s="99" customFormat="1" ht="18" customHeight="1">
      <c r="A44" s="296"/>
      <c r="B44" s="118" t="s">
        <v>313</v>
      </c>
      <c r="C44" s="130" t="s">
        <v>345</v>
      </c>
      <c r="D44" s="120">
        <f>H44</f>
        <v>0</v>
      </c>
      <c r="E44" s="108"/>
      <c r="F44" s="118" t="s">
        <v>292</v>
      </c>
      <c r="G44" s="116" t="s">
        <v>345</v>
      </c>
      <c r="H44" s="119"/>
    </row>
    <row r="45" spans="1:8" s="99" customFormat="1" ht="18" customHeight="1">
      <c r="A45" s="296"/>
      <c r="B45" s="118" t="s">
        <v>284</v>
      </c>
      <c r="C45" s="130" t="s">
        <v>346</v>
      </c>
      <c r="D45" s="120">
        <f>H45</f>
        <v>0</v>
      </c>
      <c r="E45" s="129"/>
      <c r="F45" s="118" t="s">
        <v>347</v>
      </c>
      <c r="G45" s="116" t="s">
        <v>346</v>
      </c>
      <c r="H45" s="119"/>
    </row>
    <row r="46" spans="1:8" s="99" customFormat="1" ht="18" customHeight="1">
      <c r="A46" s="296"/>
      <c r="B46" s="123" t="s">
        <v>286</v>
      </c>
      <c r="C46" s="128" t="s">
        <v>348</v>
      </c>
      <c r="D46" s="120">
        <f>H46</f>
        <v>0</v>
      </c>
      <c r="E46" s="129"/>
      <c r="F46" s="118" t="s">
        <v>295</v>
      </c>
      <c r="G46" s="116" t="s">
        <v>348</v>
      </c>
      <c r="H46" s="119"/>
    </row>
    <row r="47" spans="1:8" s="99" customFormat="1" ht="18" customHeight="1">
      <c r="A47" s="297"/>
      <c r="B47" s="115">
        <v>99</v>
      </c>
      <c r="C47" s="116" t="s">
        <v>349</v>
      </c>
      <c r="D47" s="120">
        <f>H47</f>
        <v>0</v>
      </c>
      <c r="E47" s="108"/>
      <c r="F47" s="118" t="s">
        <v>301</v>
      </c>
      <c r="G47" s="116" t="s">
        <v>349</v>
      </c>
      <c r="H47" s="119"/>
    </row>
    <row r="48" spans="1:8" s="99" customFormat="1" ht="18" customHeight="1">
      <c r="A48" s="108">
        <v>503</v>
      </c>
      <c r="B48" s="129"/>
      <c r="C48" s="126" t="s">
        <v>350</v>
      </c>
      <c r="D48" s="131">
        <f>SUM(D49:D64)</f>
        <v>2</v>
      </c>
      <c r="E48" s="108">
        <v>310</v>
      </c>
      <c r="F48" s="109"/>
      <c r="G48" s="112" t="s">
        <v>351</v>
      </c>
      <c r="H48" s="114">
        <f>SUM(H49:H64)</f>
        <v>2</v>
      </c>
    </row>
    <row r="49" spans="1:8" s="99" customFormat="1" ht="18" customHeight="1">
      <c r="A49" s="108"/>
      <c r="B49" s="115" t="s">
        <v>276</v>
      </c>
      <c r="C49" s="116" t="s">
        <v>352</v>
      </c>
      <c r="D49" s="120">
        <f>H49</f>
        <v>0</v>
      </c>
      <c r="E49" s="115"/>
      <c r="F49" s="118" t="s">
        <v>276</v>
      </c>
      <c r="G49" s="116" t="s">
        <v>352</v>
      </c>
      <c r="H49" s="119"/>
    </row>
    <row r="50" spans="1:8" s="99" customFormat="1" ht="18" customHeight="1">
      <c r="A50" s="108"/>
      <c r="B50" s="243" t="s">
        <v>279</v>
      </c>
      <c r="C50" s="116" t="s">
        <v>353</v>
      </c>
      <c r="D50" s="120">
        <f>H50</f>
        <v>0</v>
      </c>
      <c r="E50" s="115"/>
      <c r="F50" s="118" t="s">
        <v>310</v>
      </c>
      <c r="G50" s="116" t="s">
        <v>353</v>
      </c>
      <c r="H50" s="119"/>
    </row>
    <row r="51" spans="1:8" s="99" customFormat="1" ht="18" customHeight="1">
      <c r="A51" s="108"/>
      <c r="B51" s="118" t="s">
        <v>281</v>
      </c>
      <c r="C51" s="116" t="s">
        <v>354</v>
      </c>
      <c r="D51" s="120">
        <f>H51</f>
        <v>0</v>
      </c>
      <c r="E51" s="129"/>
      <c r="F51" s="118" t="s">
        <v>295</v>
      </c>
      <c r="G51" s="117" t="s">
        <v>354</v>
      </c>
      <c r="H51" s="119"/>
    </row>
    <row r="52" spans="1:8" s="99" customFormat="1" ht="18" customHeight="1">
      <c r="A52" s="295"/>
      <c r="B52" s="298" t="s">
        <v>310</v>
      </c>
      <c r="C52" s="303" t="s">
        <v>355</v>
      </c>
      <c r="D52" s="316">
        <f>SUM(H52:H55)</f>
        <v>0</v>
      </c>
      <c r="E52" s="129"/>
      <c r="F52" s="118" t="s">
        <v>286</v>
      </c>
      <c r="G52" s="116" t="s">
        <v>356</v>
      </c>
      <c r="H52" s="119"/>
    </row>
    <row r="53" spans="1:8" s="99" customFormat="1" ht="18" customHeight="1">
      <c r="A53" s="296"/>
      <c r="B53" s="298"/>
      <c r="C53" s="303"/>
      <c r="D53" s="317"/>
      <c r="E53" s="129"/>
      <c r="F53" s="118" t="s">
        <v>288</v>
      </c>
      <c r="G53" s="117" t="s">
        <v>357</v>
      </c>
      <c r="H53" s="119"/>
    </row>
    <row r="54" spans="1:8" s="99" customFormat="1" ht="18" customHeight="1">
      <c r="A54" s="296"/>
      <c r="B54" s="298"/>
      <c r="C54" s="303"/>
      <c r="D54" s="317"/>
      <c r="E54" s="129"/>
      <c r="F54" s="118" t="s">
        <v>290</v>
      </c>
      <c r="G54" s="117" t="s">
        <v>358</v>
      </c>
      <c r="H54" s="119"/>
    </row>
    <row r="55" spans="1:8" s="99" customFormat="1" ht="18" customHeight="1">
      <c r="A55" s="297"/>
      <c r="B55" s="298"/>
      <c r="C55" s="303"/>
      <c r="D55" s="318"/>
      <c r="E55" s="129"/>
      <c r="F55" s="118" t="s">
        <v>292</v>
      </c>
      <c r="G55" s="117" t="s">
        <v>359</v>
      </c>
      <c r="H55" s="119"/>
    </row>
    <row r="56" spans="1:8" s="99" customFormat="1" ht="18" customHeight="1">
      <c r="A56" s="295"/>
      <c r="B56" s="298" t="s">
        <v>297</v>
      </c>
      <c r="C56" s="303" t="s">
        <v>360</v>
      </c>
      <c r="D56" s="316">
        <f>SUM(H56:H58)</f>
        <v>2</v>
      </c>
      <c r="E56" s="129"/>
      <c r="F56" s="118" t="s">
        <v>279</v>
      </c>
      <c r="G56" s="116" t="s">
        <v>361</v>
      </c>
      <c r="H56" s="119"/>
    </row>
    <row r="57" spans="1:8" s="99" customFormat="1" ht="18" customHeight="1">
      <c r="A57" s="296"/>
      <c r="B57" s="298"/>
      <c r="C57" s="303"/>
      <c r="D57" s="317"/>
      <c r="E57" s="129"/>
      <c r="F57" s="118" t="s">
        <v>281</v>
      </c>
      <c r="G57" s="116" t="s">
        <v>362</v>
      </c>
      <c r="H57" s="119">
        <v>2</v>
      </c>
    </row>
    <row r="58" spans="1:8" s="99" customFormat="1" ht="18" customHeight="1">
      <c r="A58" s="297"/>
      <c r="B58" s="298"/>
      <c r="C58" s="303"/>
      <c r="D58" s="318"/>
      <c r="E58" s="129"/>
      <c r="F58" s="118" t="s">
        <v>313</v>
      </c>
      <c r="G58" s="116" t="s">
        <v>363</v>
      </c>
      <c r="H58" s="119"/>
    </row>
    <row r="59" spans="1:8" s="99" customFormat="1" ht="18" customHeight="1">
      <c r="A59" s="108"/>
      <c r="B59" s="118" t="s">
        <v>313</v>
      </c>
      <c r="C59" s="116" t="s">
        <v>364</v>
      </c>
      <c r="D59" s="120">
        <f>H59</f>
        <v>0</v>
      </c>
      <c r="E59" s="129"/>
      <c r="F59" s="118" t="s">
        <v>297</v>
      </c>
      <c r="G59" s="116" t="s">
        <v>364</v>
      </c>
      <c r="H59" s="119"/>
    </row>
    <row r="60" spans="1:8" s="99" customFormat="1" ht="18" customHeight="1">
      <c r="A60" s="295"/>
      <c r="B60" s="298" t="s">
        <v>301</v>
      </c>
      <c r="C60" s="303" t="s">
        <v>365</v>
      </c>
      <c r="D60" s="316">
        <f>SUM(H60:H64)</f>
        <v>0</v>
      </c>
      <c r="E60" s="129"/>
      <c r="F60" s="118" t="s">
        <v>284</v>
      </c>
      <c r="G60" s="116" t="s">
        <v>366</v>
      </c>
      <c r="H60" s="119"/>
    </row>
    <row r="61" spans="1:8" s="99" customFormat="1" ht="18" customHeight="1">
      <c r="A61" s="296"/>
      <c r="B61" s="298"/>
      <c r="C61" s="303"/>
      <c r="D61" s="317"/>
      <c r="E61" s="129"/>
      <c r="F61" s="118" t="s">
        <v>367</v>
      </c>
      <c r="G61" s="117" t="s">
        <v>368</v>
      </c>
      <c r="H61" s="119"/>
    </row>
    <row r="62" spans="1:8" s="99" customFormat="1" ht="18" customHeight="1">
      <c r="A62" s="296"/>
      <c r="B62" s="298"/>
      <c r="C62" s="303"/>
      <c r="D62" s="317"/>
      <c r="E62" s="129"/>
      <c r="F62" s="118">
        <v>21</v>
      </c>
      <c r="G62" s="117" t="s">
        <v>369</v>
      </c>
      <c r="H62" s="119"/>
    </row>
    <row r="63" spans="1:8" s="99" customFormat="1" ht="18" customHeight="1">
      <c r="A63" s="296"/>
      <c r="B63" s="298"/>
      <c r="C63" s="303"/>
      <c r="D63" s="317"/>
      <c r="E63" s="129"/>
      <c r="F63" s="118">
        <v>22</v>
      </c>
      <c r="G63" s="117" t="s">
        <v>370</v>
      </c>
      <c r="H63" s="119"/>
    </row>
    <row r="64" spans="1:8" s="99" customFormat="1" ht="18" customHeight="1">
      <c r="A64" s="297"/>
      <c r="B64" s="298"/>
      <c r="C64" s="303"/>
      <c r="D64" s="318"/>
      <c r="E64" s="129"/>
      <c r="F64" s="244" t="s">
        <v>301</v>
      </c>
      <c r="G64" s="117" t="s">
        <v>365</v>
      </c>
      <c r="H64" s="119"/>
    </row>
    <row r="65" spans="1:8" s="99" customFormat="1" ht="18" customHeight="1">
      <c r="A65" s="108">
        <v>504</v>
      </c>
      <c r="B65" s="115"/>
      <c r="C65" s="126" t="s">
        <v>371</v>
      </c>
      <c r="D65" s="120">
        <f>SUM(D66:D77)</f>
        <v>0</v>
      </c>
      <c r="E65" s="108">
        <v>309</v>
      </c>
      <c r="F65" s="132"/>
      <c r="G65" s="112" t="s">
        <v>372</v>
      </c>
      <c r="H65" s="114">
        <f>SUM(H66:H77)</f>
        <v>0</v>
      </c>
    </row>
    <row r="66" spans="1:8" s="99" customFormat="1" ht="18" customHeight="1">
      <c r="A66" s="295">
        <v>504</v>
      </c>
      <c r="B66" s="115" t="s">
        <v>276</v>
      </c>
      <c r="C66" s="116" t="s">
        <v>352</v>
      </c>
      <c r="D66" s="120">
        <f>H66</f>
        <v>0</v>
      </c>
      <c r="E66" s="115"/>
      <c r="F66" s="118" t="s">
        <v>276</v>
      </c>
      <c r="G66" s="116" t="s">
        <v>352</v>
      </c>
      <c r="H66" s="119"/>
    </row>
    <row r="67" spans="1:8" s="99" customFormat="1" ht="18" customHeight="1">
      <c r="A67" s="296"/>
      <c r="B67" s="243" t="s">
        <v>279</v>
      </c>
      <c r="C67" s="116" t="s">
        <v>353</v>
      </c>
      <c r="D67" s="120">
        <f>H67</f>
        <v>0</v>
      </c>
      <c r="E67" s="129"/>
      <c r="F67" s="118" t="s">
        <v>310</v>
      </c>
      <c r="G67" s="116" t="s">
        <v>353</v>
      </c>
      <c r="H67" s="119"/>
    </row>
    <row r="68" spans="1:8" s="99" customFormat="1" ht="18" customHeight="1">
      <c r="A68" s="296"/>
      <c r="B68" s="118" t="s">
        <v>281</v>
      </c>
      <c r="C68" s="116" t="s">
        <v>354</v>
      </c>
      <c r="D68" s="120">
        <f>H68</f>
        <v>0</v>
      </c>
      <c r="E68" s="129"/>
      <c r="F68" s="118" t="s">
        <v>295</v>
      </c>
      <c r="G68" s="116" t="s">
        <v>354</v>
      </c>
      <c r="H68" s="119"/>
    </row>
    <row r="69" spans="1:8" s="99" customFormat="1" ht="18" customHeight="1">
      <c r="A69" s="296"/>
      <c r="B69" s="298" t="s">
        <v>308</v>
      </c>
      <c r="C69" s="303" t="s">
        <v>360</v>
      </c>
      <c r="D69" s="316">
        <f>SUM(H69:H71)</f>
        <v>0</v>
      </c>
      <c r="E69" s="129"/>
      <c r="F69" s="118" t="s">
        <v>279</v>
      </c>
      <c r="G69" s="116" t="s">
        <v>361</v>
      </c>
      <c r="H69" s="119"/>
    </row>
    <row r="70" spans="1:8" s="99" customFormat="1" ht="18" customHeight="1">
      <c r="A70" s="296"/>
      <c r="B70" s="298"/>
      <c r="C70" s="303"/>
      <c r="D70" s="317"/>
      <c r="E70" s="129"/>
      <c r="F70" s="118" t="s">
        <v>281</v>
      </c>
      <c r="G70" s="116" t="s">
        <v>362</v>
      </c>
      <c r="H70" s="119"/>
    </row>
    <row r="71" spans="1:8" s="99" customFormat="1" ht="18" customHeight="1">
      <c r="A71" s="296"/>
      <c r="B71" s="298"/>
      <c r="C71" s="303"/>
      <c r="D71" s="318"/>
      <c r="E71" s="129"/>
      <c r="F71" s="118" t="s">
        <v>313</v>
      </c>
      <c r="G71" s="116" t="s">
        <v>363</v>
      </c>
      <c r="H71" s="119"/>
    </row>
    <row r="72" spans="1:8" s="99" customFormat="1" ht="18" customHeight="1">
      <c r="A72" s="296"/>
      <c r="B72" s="118" t="s">
        <v>310</v>
      </c>
      <c r="C72" s="116" t="s">
        <v>364</v>
      </c>
      <c r="D72" s="120">
        <f>H72</f>
        <v>0</v>
      </c>
      <c r="E72" s="129"/>
      <c r="F72" s="118" t="s">
        <v>297</v>
      </c>
      <c r="G72" s="116" t="s">
        <v>364</v>
      </c>
      <c r="H72" s="119"/>
    </row>
    <row r="73" spans="1:8" s="99" customFormat="1" ht="18" customHeight="1">
      <c r="A73" s="296"/>
      <c r="B73" s="298" t="s">
        <v>301</v>
      </c>
      <c r="C73" s="303" t="s">
        <v>365</v>
      </c>
      <c r="D73" s="316">
        <f>SUM(H73:H77)</f>
        <v>0</v>
      </c>
      <c r="E73" s="129"/>
      <c r="F73" s="118" t="s">
        <v>284</v>
      </c>
      <c r="G73" s="116" t="s">
        <v>366</v>
      </c>
      <c r="H73" s="119"/>
    </row>
    <row r="74" spans="1:8" s="99" customFormat="1" ht="18" customHeight="1">
      <c r="A74" s="296"/>
      <c r="B74" s="298"/>
      <c r="C74" s="303"/>
      <c r="D74" s="317"/>
      <c r="E74" s="129"/>
      <c r="F74" s="118" t="s">
        <v>367</v>
      </c>
      <c r="G74" s="116" t="s">
        <v>368</v>
      </c>
      <c r="H74" s="119"/>
    </row>
    <row r="75" spans="1:8" s="99" customFormat="1" ht="18" customHeight="1">
      <c r="A75" s="296"/>
      <c r="B75" s="298"/>
      <c r="C75" s="303"/>
      <c r="D75" s="317"/>
      <c r="E75" s="129"/>
      <c r="F75" s="118">
        <v>21</v>
      </c>
      <c r="G75" s="117" t="s">
        <v>369</v>
      </c>
      <c r="H75" s="119"/>
    </row>
    <row r="76" spans="1:8" s="99" customFormat="1" ht="18" customHeight="1">
      <c r="A76" s="296"/>
      <c r="B76" s="298"/>
      <c r="C76" s="303"/>
      <c r="D76" s="317"/>
      <c r="E76" s="129"/>
      <c r="F76" s="118">
        <v>22</v>
      </c>
      <c r="G76" s="117" t="s">
        <v>370</v>
      </c>
      <c r="H76" s="119"/>
    </row>
    <row r="77" spans="1:8" s="99" customFormat="1" ht="18" customHeight="1">
      <c r="A77" s="297"/>
      <c r="B77" s="302"/>
      <c r="C77" s="303"/>
      <c r="D77" s="318"/>
      <c r="E77" s="129"/>
      <c r="F77" s="244" t="s">
        <v>301</v>
      </c>
      <c r="G77" s="116" t="s">
        <v>373</v>
      </c>
      <c r="H77" s="119"/>
    </row>
    <row r="78" spans="1:8" s="99" customFormat="1" ht="18" customHeight="1">
      <c r="A78" s="108">
        <v>505</v>
      </c>
      <c r="B78" s="115"/>
      <c r="C78" s="112" t="s">
        <v>374</v>
      </c>
      <c r="D78" s="133"/>
      <c r="E78" s="129"/>
      <c r="F78" s="134"/>
      <c r="G78" s="129"/>
      <c r="H78" s="135"/>
    </row>
    <row r="79" spans="1:8" s="99" customFormat="1" ht="18" customHeight="1">
      <c r="A79" s="115"/>
      <c r="B79" s="243" t="s">
        <v>276</v>
      </c>
      <c r="C79" s="116" t="s">
        <v>375</v>
      </c>
      <c r="D79" s="136"/>
      <c r="E79" s="108">
        <v>301</v>
      </c>
      <c r="F79" s="134"/>
      <c r="G79" s="112" t="s">
        <v>275</v>
      </c>
      <c r="H79" s="135"/>
    </row>
    <row r="80" spans="1:8" s="99" customFormat="1" ht="18" customHeight="1">
      <c r="A80" s="115"/>
      <c r="B80" s="243" t="s">
        <v>279</v>
      </c>
      <c r="C80" s="116" t="s">
        <v>376</v>
      </c>
      <c r="D80" s="136"/>
      <c r="E80" s="108">
        <v>302</v>
      </c>
      <c r="F80" s="134"/>
      <c r="G80" s="126" t="s">
        <v>304</v>
      </c>
      <c r="H80" s="135"/>
    </row>
    <row r="81" spans="1:8" s="99" customFormat="1" ht="18" customHeight="1">
      <c r="A81" s="115"/>
      <c r="B81" s="115">
        <v>99</v>
      </c>
      <c r="C81" s="116" t="s">
        <v>377</v>
      </c>
      <c r="D81" s="136"/>
      <c r="E81" s="108"/>
      <c r="F81" s="134"/>
      <c r="G81" s="126"/>
      <c r="H81" s="135"/>
    </row>
    <row r="82" spans="1:8" s="99" customFormat="1" ht="18" customHeight="1">
      <c r="A82" s="126">
        <v>506</v>
      </c>
      <c r="B82" s="115"/>
      <c r="C82" s="112" t="s">
        <v>378</v>
      </c>
      <c r="D82" s="133"/>
      <c r="E82" s="129"/>
      <c r="F82" s="134"/>
      <c r="G82" s="129"/>
      <c r="H82" s="135"/>
    </row>
    <row r="83" spans="1:8" s="99" customFormat="1" ht="18" customHeight="1">
      <c r="A83" s="115"/>
      <c r="B83" s="243" t="s">
        <v>276</v>
      </c>
      <c r="C83" s="116" t="s">
        <v>379</v>
      </c>
      <c r="D83" s="136"/>
      <c r="E83" s="108">
        <v>310</v>
      </c>
      <c r="F83" s="134"/>
      <c r="G83" s="112" t="s">
        <v>380</v>
      </c>
      <c r="H83" s="135"/>
    </row>
    <row r="84" spans="1:8" s="99" customFormat="1" ht="18" customHeight="1">
      <c r="A84" s="115"/>
      <c r="B84" s="243" t="s">
        <v>279</v>
      </c>
      <c r="C84" s="116" t="s">
        <v>381</v>
      </c>
      <c r="D84" s="136"/>
      <c r="E84" s="108">
        <v>309</v>
      </c>
      <c r="F84" s="134"/>
      <c r="G84" s="112" t="s">
        <v>372</v>
      </c>
      <c r="H84" s="135"/>
    </row>
    <row r="85" spans="1:8" s="99" customFormat="1" ht="18" customHeight="1">
      <c r="A85" s="108">
        <v>507</v>
      </c>
      <c r="B85" s="108"/>
      <c r="C85" s="112" t="s">
        <v>382</v>
      </c>
      <c r="D85" s="120">
        <f>SUM(D86:D90)</f>
        <v>52</v>
      </c>
      <c r="E85" s="108">
        <v>312</v>
      </c>
      <c r="F85" s="109"/>
      <c r="G85" s="112" t="s">
        <v>383</v>
      </c>
      <c r="H85" s="114">
        <f>SUM(H86:H90)</f>
        <v>52</v>
      </c>
    </row>
    <row r="86" spans="1:8" s="99" customFormat="1" ht="18" customHeight="1">
      <c r="A86" s="108"/>
      <c r="B86" s="115" t="s">
        <v>276</v>
      </c>
      <c r="C86" s="116" t="s">
        <v>384</v>
      </c>
      <c r="D86" s="120">
        <f>H86</f>
        <v>0</v>
      </c>
      <c r="E86" s="108"/>
      <c r="F86" s="118" t="s">
        <v>276</v>
      </c>
      <c r="G86" s="116" t="s">
        <v>384</v>
      </c>
      <c r="H86" s="119"/>
    </row>
    <row r="87" spans="1:8" s="99" customFormat="1" ht="18" customHeight="1">
      <c r="A87" s="108"/>
      <c r="B87" s="115" t="s">
        <v>281</v>
      </c>
      <c r="C87" s="116" t="s">
        <v>385</v>
      </c>
      <c r="D87" s="120">
        <f>H87</f>
        <v>0</v>
      </c>
      <c r="E87" s="108"/>
      <c r="F87" s="115" t="s">
        <v>281</v>
      </c>
      <c r="G87" s="116" t="s">
        <v>385</v>
      </c>
      <c r="H87" s="119"/>
    </row>
    <row r="88" spans="1:8" s="99" customFormat="1" ht="18" customHeight="1">
      <c r="A88" s="108"/>
      <c r="B88" s="115" t="s">
        <v>308</v>
      </c>
      <c r="C88" s="116" t="s">
        <v>386</v>
      </c>
      <c r="D88" s="120">
        <f>H88</f>
        <v>0</v>
      </c>
      <c r="E88" s="108"/>
      <c r="F88" s="115" t="s">
        <v>308</v>
      </c>
      <c r="G88" s="116" t="s">
        <v>386</v>
      </c>
      <c r="H88" s="119"/>
    </row>
    <row r="89" spans="1:8" s="99" customFormat="1" ht="18" customHeight="1">
      <c r="A89" s="108"/>
      <c r="B89" s="115" t="s">
        <v>310</v>
      </c>
      <c r="C89" s="116" t="s">
        <v>387</v>
      </c>
      <c r="D89" s="120">
        <f>H89</f>
        <v>0</v>
      </c>
      <c r="E89" s="108"/>
      <c r="F89" s="115" t="s">
        <v>310</v>
      </c>
      <c r="G89" s="116" t="s">
        <v>387</v>
      </c>
      <c r="H89" s="119"/>
    </row>
    <row r="90" spans="1:8" s="99" customFormat="1" ht="18" customHeight="1">
      <c r="A90" s="108"/>
      <c r="B90" s="115">
        <v>99</v>
      </c>
      <c r="C90" s="116" t="s">
        <v>388</v>
      </c>
      <c r="D90" s="120">
        <f>H90</f>
        <v>52</v>
      </c>
      <c r="E90" s="108"/>
      <c r="F90" s="118">
        <v>99</v>
      </c>
      <c r="G90" s="116" t="s">
        <v>388</v>
      </c>
      <c r="H90" s="119">
        <v>52</v>
      </c>
    </row>
    <row r="91" spans="1:8" s="99" customFormat="1" ht="18" customHeight="1">
      <c r="A91" s="108">
        <v>508</v>
      </c>
      <c r="B91" s="108"/>
      <c r="C91" s="112" t="s">
        <v>389</v>
      </c>
      <c r="D91" s="120">
        <f>SUM(D92:D93)</f>
        <v>0</v>
      </c>
      <c r="E91" s="108">
        <v>311</v>
      </c>
      <c r="F91" s="108"/>
      <c r="G91" s="112" t="s">
        <v>390</v>
      </c>
      <c r="H91" s="114">
        <f>SUM(H92:H93)</f>
        <v>0</v>
      </c>
    </row>
    <row r="92" spans="1:8" s="99" customFormat="1" ht="18" customHeight="1">
      <c r="A92" s="108"/>
      <c r="B92" s="115" t="s">
        <v>276</v>
      </c>
      <c r="C92" s="116" t="s">
        <v>384</v>
      </c>
      <c r="D92" s="120">
        <f>H92</f>
        <v>0</v>
      </c>
      <c r="E92" s="108"/>
      <c r="F92" s="115" t="s">
        <v>276</v>
      </c>
      <c r="G92" s="116" t="s">
        <v>384</v>
      </c>
      <c r="H92" s="119"/>
    </row>
    <row r="93" spans="1:8" s="99" customFormat="1" ht="18" customHeight="1">
      <c r="A93" s="108"/>
      <c r="B93" s="115">
        <v>99</v>
      </c>
      <c r="C93" s="116" t="s">
        <v>388</v>
      </c>
      <c r="D93" s="120">
        <f>H93</f>
        <v>0</v>
      </c>
      <c r="E93" s="108"/>
      <c r="F93" s="115">
        <v>99</v>
      </c>
      <c r="G93" s="116" t="s">
        <v>388</v>
      </c>
      <c r="H93" s="119"/>
    </row>
    <row r="94" spans="1:8" s="99" customFormat="1" ht="18" customHeight="1">
      <c r="A94" s="108">
        <v>509</v>
      </c>
      <c r="B94" s="108"/>
      <c r="C94" s="112" t="s">
        <v>391</v>
      </c>
      <c r="D94" s="120">
        <f>SUM(D95:D105)</f>
        <v>63.605863999999997</v>
      </c>
      <c r="E94" s="108">
        <v>303</v>
      </c>
      <c r="F94" s="109"/>
      <c r="G94" s="112" t="s">
        <v>391</v>
      </c>
      <c r="H94" s="114">
        <f>SUM(H95:H105)</f>
        <v>63.605863999999997</v>
      </c>
    </row>
    <row r="95" spans="1:8" s="99" customFormat="1" ht="18" customHeight="1">
      <c r="A95" s="284"/>
      <c r="B95" s="298" t="s">
        <v>276</v>
      </c>
      <c r="C95" s="303" t="s">
        <v>392</v>
      </c>
      <c r="D95" s="319">
        <f>SUM(H95:H99)</f>
        <v>61.365864000000002</v>
      </c>
      <c r="E95" s="129"/>
      <c r="F95" s="118" t="s">
        <v>308</v>
      </c>
      <c r="G95" s="117" t="s">
        <v>393</v>
      </c>
      <c r="H95" s="119"/>
    </row>
    <row r="96" spans="1:8" s="99" customFormat="1" ht="18" customHeight="1">
      <c r="A96" s="284"/>
      <c r="B96" s="298"/>
      <c r="C96" s="303"/>
      <c r="D96" s="320"/>
      <c r="E96" s="129"/>
      <c r="F96" s="118" t="s">
        <v>310</v>
      </c>
      <c r="G96" s="117" t="s">
        <v>394</v>
      </c>
      <c r="H96" s="119">
        <v>1.69</v>
      </c>
    </row>
    <row r="97" spans="1:8" s="99" customFormat="1" ht="18" customHeight="1">
      <c r="A97" s="284"/>
      <c r="B97" s="298"/>
      <c r="C97" s="303"/>
      <c r="D97" s="320"/>
      <c r="E97" s="129"/>
      <c r="F97" s="118" t="s">
        <v>297</v>
      </c>
      <c r="G97" s="117" t="s">
        <v>395</v>
      </c>
      <c r="H97" s="119"/>
    </row>
    <row r="98" spans="1:8" s="99" customFormat="1" ht="18" customHeight="1">
      <c r="A98" s="284"/>
      <c r="B98" s="298"/>
      <c r="C98" s="303"/>
      <c r="D98" s="320"/>
      <c r="E98" s="129"/>
      <c r="F98" s="118" t="s">
        <v>313</v>
      </c>
      <c r="G98" s="117" t="s">
        <v>396</v>
      </c>
      <c r="H98" s="119"/>
    </row>
    <row r="99" spans="1:8" s="99" customFormat="1" ht="18" customHeight="1">
      <c r="A99" s="284"/>
      <c r="B99" s="298"/>
      <c r="C99" s="303"/>
      <c r="D99" s="321"/>
      <c r="E99" s="129"/>
      <c r="F99" s="118" t="s">
        <v>286</v>
      </c>
      <c r="G99" s="117" t="s">
        <v>397</v>
      </c>
      <c r="H99" s="119">
        <f>经费安排!C36+经费安排!C37+12.04</f>
        <v>59.675863999999997</v>
      </c>
    </row>
    <row r="100" spans="1:8" s="99" customFormat="1" ht="18" customHeight="1">
      <c r="A100" s="137"/>
      <c r="B100" s="118" t="s">
        <v>279</v>
      </c>
      <c r="C100" s="117" t="s">
        <v>398</v>
      </c>
      <c r="D100" s="120">
        <f>H100</f>
        <v>0</v>
      </c>
      <c r="E100" s="129"/>
      <c r="F100" s="118" t="s">
        <v>284</v>
      </c>
      <c r="G100" s="117" t="s">
        <v>398</v>
      </c>
      <c r="H100" s="119"/>
    </row>
    <row r="101" spans="1:8" s="99" customFormat="1" ht="18" customHeight="1">
      <c r="A101" s="137"/>
      <c r="B101" s="118" t="s">
        <v>281</v>
      </c>
      <c r="C101" s="117" t="s">
        <v>399</v>
      </c>
      <c r="D101" s="120">
        <f>H101</f>
        <v>0</v>
      </c>
      <c r="E101" s="129"/>
      <c r="F101" s="118" t="s">
        <v>288</v>
      </c>
      <c r="G101" s="117" t="s">
        <v>399</v>
      </c>
      <c r="H101" s="119"/>
    </row>
    <row r="102" spans="1:8" s="99" customFormat="1" ht="18" customHeight="1">
      <c r="A102" s="292"/>
      <c r="B102" s="299" t="s">
        <v>310</v>
      </c>
      <c r="C102" s="304" t="s">
        <v>400</v>
      </c>
      <c r="D102" s="319">
        <f>SUM(H102:H104)</f>
        <v>2</v>
      </c>
      <c r="E102" s="129"/>
      <c r="F102" s="118" t="s">
        <v>276</v>
      </c>
      <c r="G102" s="117" t="s">
        <v>401</v>
      </c>
      <c r="H102" s="119"/>
    </row>
    <row r="103" spans="1:8" s="99" customFormat="1" ht="18" customHeight="1">
      <c r="A103" s="293"/>
      <c r="B103" s="300"/>
      <c r="C103" s="305"/>
      <c r="D103" s="320"/>
      <c r="E103" s="129"/>
      <c r="F103" s="118" t="s">
        <v>279</v>
      </c>
      <c r="G103" s="117" t="s">
        <v>402</v>
      </c>
      <c r="H103" s="119">
        <f>经费安排!C39</f>
        <v>2</v>
      </c>
    </row>
    <row r="104" spans="1:8" s="99" customFormat="1" ht="18" customHeight="1">
      <c r="A104" s="293"/>
      <c r="B104" s="300"/>
      <c r="C104" s="305"/>
      <c r="D104" s="321"/>
      <c r="E104" s="129"/>
      <c r="F104" s="118" t="s">
        <v>281</v>
      </c>
      <c r="G104" s="117" t="s">
        <v>403</v>
      </c>
      <c r="H104" s="119"/>
    </row>
    <row r="105" spans="1:8" s="99" customFormat="1" ht="18" customHeight="1">
      <c r="A105" s="115"/>
      <c r="B105" s="115">
        <v>99</v>
      </c>
      <c r="C105" s="116" t="s">
        <v>404</v>
      </c>
      <c r="D105" s="120">
        <f>H105</f>
        <v>0.24</v>
      </c>
      <c r="E105" s="129"/>
      <c r="F105" s="118" t="s">
        <v>301</v>
      </c>
      <c r="G105" s="117" t="s">
        <v>404</v>
      </c>
      <c r="H105" s="119">
        <v>0.24</v>
      </c>
    </row>
    <row r="106" spans="1:8" s="99" customFormat="1" ht="18" customHeight="1">
      <c r="A106" s="108">
        <v>510</v>
      </c>
      <c r="B106" s="129"/>
      <c r="C106" s="112" t="s">
        <v>405</v>
      </c>
      <c r="D106" s="120">
        <f>SUM(D107:D108)</f>
        <v>0</v>
      </c>
      <c r="E106" s="108">
        <v>313</v>
      </c>
      <c r="F106" s="129"/>
      <c r="G106" s="112" t="s">
        <v>405</v>
      </c>
      <c r="H106" s="114">
        <f>SUM(H107:H108)</f>
        <v>0</v>
      </c>
    </row>
    <row r="107" spans="1:8" s="99" customFormat="1" ht="18" customHeight="1">
      <c r="A107" s="115"/>
      <c r="B107" s="115" t="s">
        <v>279</v>
      </c>
      <c r="C107" s="116" t="s">
        <v>406</v>
      </c>
      <c r="D107" s="120">
        <f>H107</f>
        <v>0</v>
      </c>
      <c r="E107" s="115"/>
      <c r="F107" s="115" t="s">
        <v>279</v>
      </c>
      <c r="G107" s="116" t="s">
        <v>406</v>
      </c>
      <c r="H107" s="119"/>
    </row>
    <row r="108" spans="1:8" s="99" customFormat="1" ht="18" customHeight="1">
      <c r="A108" s="115"/>
      <c r="B108" s="115" t="s">
        <v>281</v>
      </c>
      <c r="C108" s="116" t="s">
        <v>407</v>
      </c>
      <c r="D108" s="120">
        <f>H108</f>
        <v>0</v>
      </c>
      <c r="E108" s="129"/>
      <c r="F108" s="115" t="s">
        <v>281</v>
      </c>
      <c r="G108" s="116" t="s">
        <v>407</v>
      </c>
      <c r="H108" s="119"/>
    </row>
    <row r="109" spans="1:8" s="99" customFormat="1" ht="18" customHeight="1">
      <c r="A109" s="108">
        <v>511</v>
      </c>
      <c r="B109" s="108"/>
      <c r="C109" s="112" t="s">
        <v>408</v>
      </c>
      <c r="D109" s="120">
        <f>SUM(D110:D113)</f>
        <v>0</v>
      </c>
      <c r="E109" s="108">
        <v>307</v>
      </c>
      <c r="F109" s="109"/>
      <c r="G109" s="112" t="s">
        <v>408</v>
      </c>
      <c r="H109" s="114">
        <f>SUM(H110:H113)</f>
        <v>0</v>
      </c>
    </row>
    <row r="110" spans="1:8" s="99" customFormat="1" ht="18" customHeight="1">
      <c r="A110" s="115"/>
      <c r="B110" s="115" t="s">
        <v>276</v>
      </c>
      <c r="C110" s="116" t="s">
        <v>409</v>
      </c>
      <c r="D110" s="120">
        <f>H110</f>
        <v>0</v>
      </c>
      <c r="E110" s="115"/>
      <c r="F110" s="118" t="s">
        <v>276</v>
      </c>
      <c r="G110" s="116" t="s">
        <v>409</v>
      </c>
      <c r="H110" s="119"/>
    </row>
    <row r="111" spans="1:8" s="99" customFormat="1" ht="18" customHeight="1">
      <c r="A111" s="115"/>
      <c r="B111" s="115" t="s">
        <v>279</v>
      </c>
      <c r="C111" s="116" t="s">
        <v>410</v>
      </c>
      <c r="D111" s="120">
        <f>H111</f>
        <v>0</v>
      </c>
      <c r="E111" s="115"/>
      <c r="F111" s="118" t="s">
        <v>279</v>
      </c>
      <c r="G111" s="116" t="s">
        <v>410</v>
      </c>
      <c r="H111" s="119"/>
    </row>
    <row r="112" spans="1:8" s="99" customFormat="1" ht="18" customHeight="1">
      <c r="A112" s="115"/>
      <c r="B112" s="115" t="s">
        <v>281</v>
      </c>
      <c r="C112" s="116" t="s">
        <v>411</v>
      </c>
      <c r="D112" s="120">
        <f>H112</f>
        <v>0</v>
      </c>
      <c r="E112" s="115"/>
      <c r="F112" s="115" t="s">
        <v>281</v>
      </c>
      <c r="G112" s="116" t="s">
        <v>411</v>
      </c>
      <c r="H112" s="119"/>
    </row>
    <row r="113" spans="1:8" s="99" customFormat="1" ht="18" customHeight="1">
      <c r="A113" s="115"/>
      <c r="B113" s="115" t="s">
        <v>308</v>
      </c>
      <c r="C113" s="116" t="s">
        <v>412</v>
      </c>
      <c r="D113" s="120">
        <f>H113</f>
        <v>0</v>
      </c>
      <c r="E113" s="115"/>
      <c r="F113" s="115" t="s">
        <v>308</v>
      </c>
      <c r="G113" s="116" t="s">
        <v>412</v>
      </c>
      <c r="H113" s="119"/>
    </row>
    <row r="114" spans="1:8" s="99" customFormat="1" ht="18" customHeight="1">
      <c r="A114" s="108">
        <v>513</v>
      </c>
      <c r="B114" s="108"/>
      <c r="C114" s="112" t="s">
        <v>413</v>
      </c>
      <c r="D114" s="120">
        <f>SUM(D115:D118)</f>
        <v>0</v>
      </c>
      <c r="E114" s="129"/>
      <c r="F114" s="134"/>
      <c r="G114" s="129"/>
      <c r="H114" s="119"/>
    </row>
    <row r="115" spans="1:8" s="99" customFormat="1" ht="18" customHeight="1">
      <c r="A115" s="108"/>
      <c r="B115" s="115" t="s">
        <v>276</v>
      </c>
      <c r="C115" s="116" t="s">
        <v>414</v>
      </c>
      <c r="D115" s="122"/>
      <c r="E115" s="129"/>
      <c r="F115" s="134"/>
      <c r="G115" s="129"/>
      <c r="H115" s="119"/>
    </row>
    <row r="116" spans="1:8" s="99" customFormat="1" ht="18" customHeight="1">
      <c r="A116" s="108"/>
      <c r="B116" s="115" t="s">
        <v>279</v>
      </c>
      <c r="C116" s="116" t="s">
        <v>415</v>
      </c>
      <c r="D116" s="122"/>
      <c r="E116" s="129"/>
      <c r="F116" s="134"/>
      <c r="G116" s="129"/>
      <c r="H116" s="119"/>
    </row>
    <row r="117" spans="1:8" s="99" customFormat="1" ht="18" customHeight="1">
      <c r="A117" s="108"/>
      <c r="B117" s="115" t="s">
        <v>281</v>
      </c>
      <c r="C117" s="116" t="s">
        <v>416</v>
      </c>
      <c r="D117" s="122"/>
      <c r="E117" s="129"/>
      <c r="F117" s="134"/>
      <c r="G117" s="129"/>
      <c r="H117" s="119"/>
    </row>
    <row r="118" spans="1:8" s="99" customFormat="1" ht="18" customHeight="1">
      <c r="A118" s="108"/>
      <c r="B118" s="115" t="s">
        <v>308</v>
      </c>
      <c r="C118" s="116" t="s">
        <v>417</v>
      </c>
      <c r="D118" s="122"/>
      <c r="E118" s="129"/>
      <c r="F118" s="134"/>
      <c r="G118" s="129"/>
      <c r="H118" s="119"/>
    </row>
    <row r="119" spans="1:8" s="99" customFormat="1" ht="18" customHeight="1">
      <c r="A119" s="108">
        <v>599</v>
      </c>
      <c r="B119" s="108"/>
      <c r="C119" s="112" t="s">
        <v>418</v>
      </c>
      <c r="D119" s="120">
        <f>SUM(D120:D125)</f>
        <v>0</v>
      </c>
      <c r="E119" s="108" t="s">
        <v>419</v>
      </c>
      <c r="F119" s="109"/>
      <c r="G119" s="112" t="s">
        <v>418</v>
      </c>
      <c r="H119" s="114">
        <f>SUM(H120:H125)</f>
        <v>0</v>
      </c>
    </row>
    <row r="120" spans="1:8" s="99" customFormat="1" ht="18" customHeight="1">
      <c r="A120" s="108"/>
      <c r="B120" s="115" t="s">
        <v>276</v>
      </c>
      <c r="C120" s="116" t="s">
        <v>420</v>
      </c>
      <c r="D120" s="120">
        <f>H120</f>
        <v>0</v>
      </c>
      <c r="E120" s="129"/>
      <c r="F120" s="118"/>
      <c r="G120" s="129"/>
      <c r="H120" s="119"/>
    </row>
    <row r="121" spans="1:8" s="99" customFormat="1" ht="18" customHeight="1">
      <c r="A121" s="115"/>
      <c r="B121" s="115" t="s">
        <v>297</v>
      </c>
      <c r="C121" s="116" t="s">
        <v>421</v>
      </c>
      <c r="D121" s="120">
        <f t="shared" ref="D121:D125" si="0">H121</f>
        <v>0</v>
      </c>
      <c r="E121" s="129"/>
      <c r="F121" s="115" t="s">
        <v>297</v>
      </c>
      <c r="G121" s="116" t="s">
        <v>421</v>
      </c>
      <c r="H121" s="119"/>
    </row>
    <row r="122" spans="1:8" s="99" customFormat="1" ht="18" customHeight="1">
      <c r="A122" s="115"/>
      <c r="B122" s="115" t="s">
        <v>313</v>
      </c>
      <c r="C122" s="116" t="s">
        <v>422</v>
      </c>
      <c r="D122" s="120">
        <f t="shared" si="0"/>
        <v>0</v>
      </c>
      <c r="E122" s="129"/>
      <c r="F122" s="115" t="s">
        <v>313</v>
      </c>
      <c r="G122" s="116" t="s">
        <v>422</v>
      </c>
      <c r="H122" s="119"/>
    </row>
    <row r="123" spans="1:8" s="99" customFormat="1" ht="18" customHeight="1">
      <c r="A123" s="108"/>
      <c r="B123" s="115" t="s">
        <v>284</v>
      </c>
      <c r="C123" s="116" t="s">
        <v>423</v>
      </c>
      <c r="D123" s="120">
        <f t="shared" si="0"/>
        <v>0</v>
      </c>
      <c r="E123" s="129"/>
      <c r="F123" s="115" t="s">
        <v>284</v>
      </c>
      <c r="G123" s="116" t="s">
        <v>423</v>
      </c>
      <c r="H123" s="119"/>
    </row>
    <row r="124" spans="1:8" s="99" customFormat="1" ht="18" customHeight="1">
      <c r="A124" s="108"/>
      <c r="B124" s="115" t="s">
        <v>286</v>
      </c>
      <c r="C124" s="116" t="s">
        <v>424</v>
      </c>
      <c r="D124" s="120">
        <f t="shared" si="0"/>
        <v>0</v>
      </c>
      <c r="E124" s="129"/>
      <c r="F124" s="115"/>
      <c r="G124" s="116"/>
      <c r="H124" s="119"/>
    </row>
    <row r="125" spans="1:8" s="99" customFormat="1" ht="18" customHeight="1">
      <c r="A125" s="115"/>
      <c r="B125" s="115">
        <v>99</v>
      </c>
      <c r="C125" s="116" t="s">
        <v>425</v>
      </c>
      <c r="D125" s="120">
        <f t="shared" si="0"/>
        <v>0</v>
      </c>
      <c r="E125" s="129"/>
      <c r="F125" s="118" t="s">
        <v>301</v>
      </c>
      <c r="G125" s="116" t="s">
        <v>425</v>
      </c>
      <c r="H125" s="119"/>
    </row>
    <row r="126" spans="1:8" ht="13.5">
      <c r="A126" s="99"/>
      <c r="C126" s="99"/>
      <c r="D126" s="138"/>
      <c r="E126" s="99"/>
    </row>
  </sheetData>
  <mergeCells count="61">
    <mergeCell ref="H3:H5"/>
    <mergeCell ref="D60:D64"/>
    <mergeCell ref="D69:D71"/>
    <mergeCell ref="D73:D77"/>
    <mergeCell ref="D95:D99"/>
    <mergeCell ref="D102:D104"/>
    <mergeCell ref="D21:D34"/>
    <mergeCell ref="D37:D39"/>
    <mergeCell ref="D40:D42"/>
    <mergeCell ref="D52:D55"/>
    <mergeCell ref="D56:D58"/>
    <mergeCell ref="C60:C64"/>
    <mergeCell ref="C69:C71"/>
    <mergeCell ref="C73:C77"/>
    <mergeCell ref="C95:C99"/>
    <mergeCell ref="C102:C104"/>
    <mergeCell ref="C21:C34"/>
    <mergeCell ref="C37:C39"/>
    <mergeCell ref="C40:C42"/>
    <mergeCell ref="C52:C55"/>
    <mergeCell ref="C56:C58"/>
    <mergeCell ref="A95:A99"/>
    <mergeCell ref="A102:A104"/>
    <mergeCell ref="B8:B10"/>
    <mergeCell ref="B11:B15"/>
    <mergeCell ref="B17:B19"/>
    <mergeCell ref="B21:B34"/>
    <mergeCell ref="B37:B39"/>
    <mergeCell ref="B40:B42"/>
    <mergeCell ref="B52:B55"/>
    <mergeCell ref="B56:B58"/>
    <mergeCell ref="B60:B64"/>
    <mergeCell ref="B69:B71"/>
    <mergeCell ref="B73:B77"/>
    <mergeCell ref="B95:B99"/>
    <mergeCell ref="B102:B104"/>
    <mergeCell ref="A21:A47"/>
    <mergeCell ref="A52:A55"/>
    <mergeCell ref="A56:A58"/>
    <mergeCell ref="A60:A64"/>
    <mergeCell ref="A66:A77"/>
    <mergeCell ref="A6:C6"/>
    <mergeCell ref="E6:G6"/>
    <mergeCell ref="A8:A10"/>
    <mergeCell ref="A11:A15"/>
    <mergeCell ref="A17:A19"/>
    <mergeCell ref="C8:C10"/>
    <mergeCell ref="C11:C15"/>
    <mergeCell ref="C17:C19"/>
    <mergeCell ref="D8:D10"/>
    <mergeCell ref="D11:D15"/>
    <mergeCell ref="D17:D19"/>
    <mergeCell ref="A1:G1"/>
    <mergeCell ref="A2:C2"/>
    <mergeCell ref="A3:C3"/>
    <mergeCell ref="E3:G3"/>
    <mergeCell ref="A4:B4"/>
    <mergeCell ref="E4:F4"/>
    <mergeCell ref="C4:C5"/>
    <mergeCell ref="D3:D5"/>
    <mergeCell ref="G4:G5"/>
  </mergeCells>
  <phoneticPr fontId="9" type="noConversion"/>
  <printOptions horizontalCentered="1"/>
  <pageMargins left="0.47244094488188998" right="0.35433070866141703" top="0.59027777777777801" bottom="0.74791666666666701" header="0.31496062992126" footer="0.31496062992126"/>
  <pageSetup paperSize="9" firstPageNumber="4294963191" orientation="landscape" useFirstPageNumber="1"/>
  <headerFooter alignWithMargins="0">
    <oddFooter>&amp;C第 &amp;P 页，共 &amp;N 页</oddFooter>
  </headerFooter>
  <ignoredErrors>
    <ignoredError sqref="D8" emptyCellReference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AI18"/>
  <sheetViews>
    <sheetView workbookViewId="0">
      <selection activeCell="B53" sqref="B53"/>
    </sheetView>
  </sheetViews>
  <sheetFormatPr defaultColWidth="9" defaultRowHeight="14.25"/>
  <cols>
    <col min="1" max="1" width="5" customWidth="1"/>
    <col min="2" max="2" width="7.875" customWidth="1"/>
    <col min="3" max="4" width="8.375" customWidth="1"/>
    <col min="5" max="5" width="9.5" customWidth="1"/>
    <col min="6" max="6" width="9.75" customWidth="1"/>
    <col min="7" max="9" width="8.375" hidden="1" customWidth="1"/>
    <col min="10" max="10" width="9.75" hidden="1" customWidth="1"/>
    <col min="11" max="11" width="14.125" hidden="1" customWidth="1"/>
    <col min="12" max="12" width="10.375" customWidth="1"/>
    <col min="13" max="13" width="9.625" customWidth="1"/>
    <col min="14" max="14" width="11.75" hidden="1" customWidth="1"/>
    <col min="15" max="15" width="12.625" hidden="1" customWidth="1"/>
    <col min="16" max="16" width="8.125" customWidth="1"/>
    <col min="17" max="17" width="11" customWidth="1"/>
    <col min="18" max="18" width="8.125" customWidth="1"/>
    <col min="19" max="19" width="8.625" customWidth="1"/>
    <col min="20" max="20" width="11" customWidth="1"/>
    <col min="21" max="21" width="12.875" customWidth="1"/>
    <col min="22" max="22" width="8.625" customWidth="1"/>
    <col min="23" max="23" width="11.375" hidden="1" customWidth="1"/>
    <col min="24" max="24" width="2.875" hidden="1" customWidth="1"/>
    <col min="25" max="35" width="9" hidden="1" customWidth="1"/>
  </cols>
  <sheetData>
    <row r="1" spans="1:24" ht="19.5" customHeight="1">
      <c r="A1" s="325" t="s">
        <v>102</v>
      </c>
      <c r="B1" s="325"/>
      <c r="C1" s="325"/>
      <c r="D1" s="325"/>
      <c r="L1" s="6"/>
      <c r="M1" s="49" t="s">
        <v>426</v>
      </c>
      <c r="N1" s="93"/>
    </row>
    <row r="2" spans="1:24" ht="18" customHeight="1">
      <c r="A2" s="330" t="s">
        <v>244</v>
      </c>
      <c r="B2" s="330" t="s">
        <v>245</v>
      </c>
      <c r="C2" s="332" t="s">
        <v>246</v>
      </c>
      <c r="D2" s="326" t="s">
        <v>247</v>
      </c>
      <c r="E2" s="326"/>
      <c r="F2" s="326"/>
      <c r="G2" s="326"/>
      <c r="H2" s="326"/>
      <c r="I2" s="326"/>
      <c r="J2" s="326"/>
      <c r="K2" s="326"/>
      <c r="L2" s="326" t="s">
        <v>248</v>
      </c>
      <c r="M2" s="326"/>
      <c r="N2" s="326"/>
      <c r="O2" s="326"/>
      <c r="P2" s="326" t="s">
        <v>427</v>
      </c>
      <c r="Q2" s="327" t="s">
        <v>249</v>
      </c>
      <c r="R2" s="328"/>
      <c r="S2" s="328"/>
      <c r="T2" s="328"/>
      <c r="U2" s="328"/>
      <c r="V2" s="68"/>
      <c r="W2" s="69"/>
    </row>
    <row r="3" spans="1:24" ht="30" customHeight="1">
      <c r="A3" s="331"/>
      <c r="B3" s="331"/>
      <c r="C3" s="333"/>
      <c r="D3" s="59" t="s">
        <v>105</v>
      </c>
      <c r="E3" s="55" t="s">
        <v>250</v>
      </c>
      <c r="F3" s="55" t="s">
        <v>251</v>
      </c>
      <c r="G3" s="55" t="s">
        <v>252</v>
      </c>
      <c r="H3" s="55" t="s">
        <v>428</v>
      </c>
      <c r="I3" s="55" t="s">
        <v>253</v>
      </c>
      <c r="J3" s="55" t="s">
        <v>429</v>
      </c>
      <c r="K3" s="55" t="s">
        <v>430</v>
      </c>
      <c r="L3" s="59" t="s">
        <v>105</v>
      </c>
      <c r="M3" s="59" t="s">
        <v>431</v>
      </c>
      <c r="N3" s="59" t="s">
        <v>255</v>
      </c>
      <c r="O3" s="59" t="s">
        <v>256</v>
      </c>
      <c r="P3" s="326"/>
      <c r="Q3" s="55" t="s">
        <v>432</v>
      </c>
      <c r="R3" s="55" t="s">
        <v>433</v>
      </c>
      <c r="S3" s="55" t="s">
        <v>434</v>
      </c>
      <c r="T3" s="55" t="s">
        <v>435</v>
      </c>
      <c r="U3" s="55" t="s">
        <v>436</v>
      </c>
      <c r="V3" s="55" t="s">
        <v>263</v>
      </c>
      <c r="W3" s="71" t="s">
        <v>264</v>
      </c>
    </row>
    <row r="4" spans="1:24" ht="25.5" customHeight="1">
      <c r="A4" s="329" t="s">
        <v>235</v>
      </c>
      <c r="B4" s="329"/>
      <c r="C4" s="84">
        <f t="shared" ref="C4:C18" si="0">SUM(D4,L4,P4)</f>
        <v>93758</v>
      </c>
      <c r="D4" s="85">
        <f t="shared" ref="D4:D12" si="1">SUM(E4:K4)</f>
        <v>52293</v>
      </c>
      <c r="E4" s="62">
        <f t="shared" ref="E4:W4" si="2">SUM(E5:E18)</f>
        <v>17337</v>
      </c>
      <c r="F4" s="62">
        <f t="shared" si="2"/>
        <v>34956</v>
      </c>
      <c r="G4" s="62">
        <f t="shared" si="2"/>
        <v>0</v>
      </c>
      <c r="H4" s="62">
        <f t="shared" si="2"/>
        <v>0</v>
      </c>
      <c r="I4" s="62">
        <f t="shared" si="2"/>
        <v>0</v>
      </c>
      <c r="J4" s="62">
        <f t="shared" si="2"/>
        <v>0</v>
      </c>
      <c r="K4" s="62">
        <f t="shared" si="2"/>
        <v>0</v>
      </c>
      <c r="L4" s="62">
        <f t="shared" si="2"/>
        <v>33415</v>
      </c>
      <c r="M4" s="62">
        <f t="shared" si="2"/>
        <v>33415</v>
      </c>
      <c r="N4" s="62">
        <f t="shared" si="2"/>
        <v>0</v>
      </c>
      <c r="O4" s="62">
        <f t="shared" si="2"/>
        <v>0</v>
      </c>
      <c r="P4" s="62">
        <f t="shared" si="2"/>
        <v>8050</v>
      </c>
      <c r="Q4" s="62">
        <f t="shared" si="2"/>
        <v>7205.26</v>
      </c>
      <c r="R4" s="62">
        <f t="shared" si="2"/>
        <v>450.32875000000001</v>
      </c>
      <c r="S4" s="62">
        <f t="shared" si="2"/>
        <v>90.065749999999994</v>
      </c>
      <c r="T4" s="62">
        <f t="shared" si="2"/>
        <v>900.65750000000003</v>
      </c>
      <c r="U4" s="62">
        <f t="shared" si="2"/>
        <v>14410.52</v>
      </c>
      <c r="V4" s="62">
        <f t="shared" si="2"/>
        <v>10284.959999999999</v>
      </c>
      <c r="W4" s="62">
        <f t="shared" si="2"/>
        <v>10284.959999999999</v>
      </c>
      <c r="X4" s="5" t="s">
        <v>437</v>
      </c>
    </row>
    <row r="5" spans="1:24" ht="18" customHeight="1">
      <c r="A5" s="63">
        <v>1</v>
      </c>
      <c r="B5" s="86" t="s">
        <v>438</v>
      </c>
      <c r="C5" s="60">
        <f t="shared" si="0"/>
        <v>8060</v>
      </c>
      <c r="D5" s="60">
        <f t="shared" si="1"/>
        <v>4845</v>
      </c>
      <c r="E5" s="87">
        <v>1510</v>
      </c>
      <c r="F5" s="87">
        <v>3335</v>
      </c>
      <c r="G5" s="64"/>
      <c r="H5" s="64"/>
      <c r="I5" s="64"/>
      <c r="J5" s="64"/>
      <c r="K5" s="64"/>
      <c r="L5" s="60">
        <f>SUM(M5:O5)</f>
        <v>2565</v>
      </c>
      <c r="M5" s="87">
        <v>2565</v>
      </c>
      <c r="N5" s="67"/>
      <c r="O5" s="67"/>
      <c r="P5" s="87">
        <v>650</v>
      </c>
      <c r="Q5" s="95">
        <f>U5/0.16*0.08</f>
        <v>625.1</v>
      </c>
      <c r="R5" s="95">
        <f>U5/0.16*0.005</f>
        <v>39.068750000000001</v>
      </c>
      <c r="S5" s="95">
        <f>U5/0.16*0.001</f>
        <v>7.8137499999999998</v>
      </c>
      <c r="T5" s="95">
        <f>U5/0.16*0.01</f>
        <v>78.137500000000003</v>
      </c>
      <c r="U5" s="95">
        <f t="shared" ref="U5:U18" si="3">((D5+L5)*12*0.16+D5*0.16)/12</f>
        <v>1250.2</v>
      </c>
      <c r="V5" s="60">
        <f t="shared" ref="V5:V18" si="4">(D5+L5)*0.12</f>
        <v>889.2</v>
      </c>
      <c r="W5" s="60">
        <f t="shared" ref="W5:W18" si="5">(L5+D5)*0.12</f>
        <v>889.2</v>
      </c>
    </row>
    <row r="6" spans="1:24" ht="18" customHeight="1">
      <c r="A6" s="63">
        <v>2</v>
      </c>
      <c r="B6" s="86" t="s">
        <v>439</v>
      </c>
      <c r="C6" s="60">
        <f t="shared" si="0"/>
        <v>7012</v>
      </c>
      <c r="D6" s="60">
        <f t="shared" si="1"/>
        <v>4067</v>
      </c>
      <c r="E6" s="87">
        <v>1170</v>
      </c>
      <c r="F6" s="87">
        <v>2897</v>
      </c>
      <c r="G6" s="64"/>
      <c r="H6" s="64"/>
      <c r="I6" s="64"/>
      <c r="J6" s="64"/>
      <c r="K6" s="64"/>
      <c r="L6" s="60">
        <f t="shared" ref="L6:L18" si="6">SUM(M6:O6)</f>
        <v>2395</v>
      </c>
      <c r="M6" s="87">
        <v>2395</v>
      </c>
      <c r="N6" s="67"/>
      <c r="O6" s="67"/>
      <c r="P6" s="87">
        <v>550</v>
      </c>
      <c r="Q6" s="95">
        <f t="shared" ref="Q6:Q18" si="7">U6/0.16*0.08</f>
        <v>544.07333333333304</v>
      </c>
      <c r="R6" s="95">
        <f t="shared" ref="R6:R18" si="8">U6/0.16*0.005</f>
        <v>34.004583333333301</v>
      </c>
      <c r="S6" s="95">
        <f t="shared" ref="S6:S18" si="9">U6/0.16*0.001</f>
        <v>6.8009166666666703</v>
      </c>
      <c r="T6" s="95">
        <f t="shared" ref="T6:T18" si="10">U6/0.16*0.01</f>
        <v>68.009166666666701</v>
      </c>
      <c r="U6" s="95">
        <f t="shared" si="3"/>
        <v>1088.1466666666699</v>
      </c>
      <c r="V6" s="60">
        <f t="shared" si="4"/>
        <v>775.44</v>
      </c>
      <c r="W6" s="60">
        <f t="shared" si="5"/>
        <v>775.44</v>
      </c>
    </row>
    <row r="7" spans="1:24" ht="18" customHeight="1">
      <c r="A7" s="63">
        <v>3</v>
      </c>
      <c r="B7" s="86" t="s">
        <v>440</v>
      </c>
      <c r="C7" s="60">
        <f t="shared" si="0"/>
        <v>6276</v>
      </c>
      <c r="D7" s="60">
        <f t="shared" si="1"/>
        <v>3511</v>
      </c>
      <c r="E7" s="87">
        <v>940</v>
      </c>
      <c r="F7" s="87">
        <v>2571</v>
      </c>
      <c r="G7" s="64"/>
      <c r="H7" s="64"/>
      <c r="I7" s="64"/>
      <c r="J7" s="64"/>
      <c r="K7" s="64"/>
      <c r="L7" s="60">
        <f t="shared" si="6"/>
        <v>2265</v>
      </c>
      <c r="M7" s="87">
        <v>2265</v>
      </c>
      <c r="N7" s="67"/>
      <c r="O7" s="67"/>
      <c r="P7" s="87">
        <v>500</v>
      </c>
      <c r="Q7" s="95">
        <f t="shared" si="7"/>
        <v>485.48666666666702</v>
      </c>
      <c r="R7" s="95">
        <f t="shared" si="8"/>
        <v>30.342916666666699</v>
      </c>
      <c r="S7" s="95">
        <f t="shared" si="9"/>
        <v>6.0685833333333301</v>
      </c>
      <c r="T7" s="95">
        <f t="shared" si="10"/>
        <v>60.685833333333299</v>
      </c>
      <c r="U7" s="95">
        <f t="shared" si="3"/>
        <v>970.97333333333302</v>
      </c>
      <c r="V7" s="60">
        <f t="shared" si="4"/>
        <v>693.12</v>
      </c>
      <c r="W7" s="60">
        <f t="shared" si="5"/>
        <v>693.12</v>
      </c>
    </row>
    <row r="8" spans="1:24" ht="18" customHeight="1">
      <c r="A8" s="63">
        <v>4</v>
      </c>
      <c r="B8" s="86" t="s">
        <v>441</v>
      </c>
      <c r="C8" s="60">
        <f t="shared" si="0"/>
        <v>6438</v>
      </c>
      <c r="D8" s="60">
        <f t="shared" si="1"/>
        <v>3493</v>
      </c>
      <c r="E8" s="87">
        <v>1170</v>
      </c>
      <c r="F8" s="87">
        <v>2323</v>
      </c>
      <c r="G8" s="64"/>
      <c r="H8" s="64"/>
      <c r="I8" s="64"/>
      <c r="J8" s="64"/>
      <c r="K8" s="64"/>
      <c r="L8" s="60">
        <f t="shared" si="6"/>
        <v>2395</v>
      </c>
      <c r="M8" s="87">
        <v>2395</v>
      </c>
      <c r="N8" s="67"/>
      <c r="O8" s="67"/>
      <c r="P8" s="87">
        <v>550</v>
      </c>
      <c r="Q8" s="95">
        <f t="shared" si="7"/>
        <v>494.32666666666699</v>
      </c>
      <c r="R8" s="95">
        <f t="shared" si="8"/>
        <v>30.895416666666701</v>
      </c>
      <c r="S8" s="95">
        <f t="shared" si="9"/>
        <v>6.1790833333333302</v>
      </c>
      <c r="T8" s="95">
        <f t="shared" si="10"/>
        <v>61.790833333333303</v>
      </c>
      <c r="U8" s="95">
        <f t="shared" si="3"/>
        <v>988.65333333333297</v>
      </c>
      <c r="V8" s="60">
        <f t="shared" si="4"/>
        <v>706.56</v>
      </c>
      <c r="W8" s="60">
        <f t="shared" si="5"/>
        <v>706.56</v>
      </c>
    </row>
    <row r="9" spans="1:24" ht="18" customHeight="1">
      <c r="A9" s="63">
        <v>5</v>
      </c>
      <c r="B9" s="86" t="s">
        <v>442</v>
      </c>
      <c r="C9" s="60">
        <f t="shared" si="0"/>
        <v>8368</v>
      </c>
      <c r="D9" s="60">
        <f t="shared" si="1"/>
        <v>5153</v>
      </c>
      <c r="E9" s="87">
        <v>1510</v>
      </c>
      <c r="F9" s="87">
        <v>3643</v>
      </c>
      <c r="G9" s="64"/>
      <c r="H9" s="64"/>
      <c r="I9" s="64"/>
      <c r="J9" s="64"/>
      <c r="K9" s="64"/>
      <c r="L9" s="60">
        <f t="shared" si="6"/>
        <v>2565</v>
      </c>
      <c r="M9" s="87">
        <v>2565</v>
      </c>
      <c r="N9" s="67"/>
      <c r="O9" s="67"/>
      <c r="P9" s="87">
        <v>650</v>
      </c>
      <c r="Q9" s="95">
        <f t="shared" si="7"/>
        <v>651.79333333333295</v>
      </c>
      <c r="R9" s="95">
        <f t="shared" si="8"/>
        <v>40.737083333333302</v>
      </c>
      <c r="S9" s="95">
        <f t="shared" si="9"/>
        <v>8.1474166666666701</v>
      </c>
      <c r="T9" s="95">
        <f t="shared" si="10"/>
        <v>81.474166666666704</v>
      </c>
      <c r="U9" s="95">
        <f t="shared" si="3"/>
        <v>1303.58666666667</v>
      </c>
      <c r="V9" s="60">
        <f t="shared" si="4"/>
        <v>926.16</v>
      </c>
      <c r="W9" s="60">
        <f t="shared" si="5"/>
        <v>926.16</v>
      </c>
    </row>
    <row r="10" spans="1:24" ht="18" customHeight="1">
      <c r="A10" s="63">
        <v>6</v>
      </c>
      <c r="B10" s="86" t="s">
        <v>443</v>
      </c>
      <c r="C10" s="60">
        <f t="shared" si="0"/>
        <v>7403</v>
      </c>
      <c r="D10" s="60">
        <f t="shared" si="1"/>
        <v>4188</v>
      </c>
      <c r="E10" s="87">
        <v>1510</v>
      </c>
      <c r="F10" s="87">
        <v>2678</v>
      </c>
      <c r="G10" s="64"/>
      <c r="H10" s="64"/>
      <c r="I10" s="64"/>
      <c r="J10" s="64"/>
      <c r="K10" s="64"/>
      <c r="L10" s="60">
        <f t="shared" si="6"/>
        <v>2565</v>
      </c>
      <c r="M10" s="87">
        <v>2565</v>
      </c>
      <c r="N10" s="67"/>
      <c r="O10" s="67"/>
      <c r="P10" s="87">
        <v>650</v>
      </c>
      <c r="Q10" s="95">
        <f t="shared" si="7"/>
        <v>568.16</v>
      </c>
      <c r="R10" s="95">
        <f t="shared" si="8"/>
        <v>35.51</v>
      </c>
      <c r="S10" s="95">
        <f t="shared" si="9"/>
        <v>7.1020000000000003</v>
      </c>
      <c r="T10" s="95">
        <f t="shared" si="10"/>
        <v>71.02</v>
      </c>
      <c r="U10" s="95">
        <f t="shared" si="3"/>
        <v>1136.32</v>
      </c>
      <c r="V10" s="60">
        <f t="shared" si="4"/>
        <v>810.36</v>
      </c>
      <c r="W10" s="60">
        <f t="shared" si="5"/>
        <v>810.36</v>
      </c>
    </row>
    <row r="11" spans="1:24" ht="18" customHeight="1">
      <c r="A11" s="63">
        <v>7</v>
      </c>
      <c r="B11" s="86" t="s">
        <v>444</v>
      </c>
      <c r="C11" s="60">
        <f t="shared" si="0"/>
        <v>6400</v>
      </c>
      <c r="D11" s="60">
        <f t="shared" si="1"/>
        <v>3635</v>
      </c>
      <c r="E11" s="87">
        <v>940</v>
      </c>
      <c r="F11" s="87">
        <v>2695</v>
      </c>
      <c r="G11" s="64"/>
      <c r="H11" s="64"/>
      <c r="I11" s="64"/>
      <c r="J11" s="64"/>
      <c r="K11" s="64"/>
      <c r="L11" s="60">
        <f t="shared" si="6"/>
        <v>2265</v>
      </c>
      <c r="M11" s="87">
        <v>2265</v>
      </c>
      <c r="N11" s="67"/>
      <c r="O11" s="67"/>
      <c r="P11" s="87">
        <v>500</v>
      </c>
      <c r="Q11" s="95">
        <f t="shared" si="7"/>
        <v>496.23333333333301</v>
      </c>
      <c r="R11" s="95">
        <f t="shared" si="8"/>
        <v>31.014583333333299</v>
      </c>
      <c r="S11" s="95">
        <f t="shared" si="9"/>
        <v>6.2029166666666704</v>
      </c>
      <c r="T11" s="95">
        <f t="shared" si="10"/>
        <v>62.029166666666697</v>
      </c>
      <c r="U11" s="95">
        <f t="shared" si="3"/>
        <v>992.46666666666704</v>
      </c>
      <c r="V11" s="60">
        <f t="shared" si="4"/>
        <v>708</v>
      </c>
      <c r="W11" s="60">
        <f t="shared" si="5"/>
        <v>708</v>
      </c>
    </row>
    <row r="12" spans="1:24" s="83" customFormat="1" ht="68.099999999999994" customHeight="1">
      <c r="A12" s="88">
        <v>8</v>
      </c>
      <c r="B12" s="89" t="s">
        <v>445</v>
      </c>
      <c r="C12" s="90">
        <f t="shared" si="0"/>
        <v>7691</v>
      </c>
      <c r="D12" s="90">
        <f t="shared" si="1"/>
        <v>4476</v>
      </c>
      <c r="E12" s="91">
        <v>1510</v>
      </c>
      <c r="F12" s="91">
        <v>2966</v>
      </c>
      <c r="G12" s="92"/>
      <c r="H12" s="92"/>
      <c r="I12" s="92"/>
      <c r="J12" s="92"/>
      <c r="K12" s="92"/>
      <c r="L12" s="90">
        <f t="shared" si="6"/>
        <v>2565</v>
      </c>
      <c r="M12" s="91">
        <v>2565</v>
      </c>
      <c r="N12" s="94"/>
      <c r="O12" s="94"/>
      <c r="P12" s="91">
        <v>650</v>
      </c>
      <c r="Q12" s="96">
        <f t="shared" si="7"/>
        <v>593.12</v>
      </c>
      <c r="R12" s="96">
        <f t="shared" si="8"/>
        <v>37.07</v>
      </c>
      <c r="S12" s="96">
        <f t="shared" si="9"/>
        <v>7.4139999999999997</v>
      </c>
      <c r="T12" s="96">
        <f t="shared" si="10"/>
        <v>74.14</v>
      </c>
      <c r="U12" s="96">
        <f t="shared" si="3"/>
        <v>1186.24</v>
      </c>
      <c r="V12" s="90">
        <f t="shared" si="4"/>
        <v>844.92</v>
      </c>
      <c r="W12" s="90">
        <f t="shared" si="5"/>
        <v>844.92</v>
      </c>
    </row>
    <row r="13" spans="1:24">
      <c r="A13" s="63">
        <v>9</v>
      </c>
      <c r="B13" s="86" t="s">
        <v>446</v>
      </c>
      <c r="C13" s="60">
        <f t="shared" si="0"/>
        <v>5940</v>
      </c>
      <c r="D13" s="60">
        <f t="shared" ref="D13:D18" si="11">SUM(E13:K13)</f>
        <v>3125</v>
      </c>
      <c r="E13" s="87">
        <v>1010</v>
      </c>
      <c r="F13" s="87">
        <v>2115</v>
      </c>
      <c r="G13" s="64"/>
      <c r="H13" s="64"/>
      <c r="I13" s="64"/>
      <c r="J13" s="64"/>
      <c r="K13" s="64"/>
      <c r="L13" s="60">
        <f t="shared" si="6"/>
        <v>2265</v>
      </c>
      <c r="M13" s="87">
        <v>2265</v>
      </c>
      <c r="N13" s="67"/>
      <c r="O13" s="67"/>
      <c r="P13" s="87">
        <v>550</v>
      </c>
      <c r="Q13" s="95">
        <f t="shared" si="7"/>
        <v>452.03333333333302</v>
      </c>
      <c r="R13" s="95">
        <f t="shared" si="8"/>
        <v>28.252083333333299</v>
      </c>
      <c r="S13" s="95">
        <f t="shared" si="9"/>
        <v>5.6504166666666702</v>
      </c>
      <c r="T13" s="95">
        <f t="shared" si="10"/>
        <v>56.504166666666698</v>
      </c>
      <c r="U13" s="95">
        <f t="shared" si="3"/>
        <v>904.06666666666695</v>
      </c>
      <c r="V13" s="60">
        <f t="shared" si="4"/>
        <v>646.79999999999995</v>
      </c>
      <c r="W13" s="60">
        <f t="shared" si="5"/>
        <v>646.79999999999995</v>
      </c>
    </row>
    <row r="14" spans="1:24">
      <c r="A14" s="63">
        <v>10</v>
      </c>
      <c r="B14" s="86" t="s">
        <v>447</v>
      </c>
      <c r="C14" s="60">
        <f t="shared" si="0"/>
        <v>5820</v>
      </c>
      <c r="D14" s="60">
        <f t="shared" si="11"/>
        <v>3055</v>
      </c>
      <c r="E14" s="87">
        <v>940</v>
      </c>
      <c r="F14" s="87">
        <v>2115</v>
      </c>
      <c r="G14" s="64"/>
      <c r="H14" s="64"/>
      <c r="I14" s="64"/>
      <c r="J14" s="64"/>
      <c r="K14" s="64"/>
      <c r="L14" s="60">
        <f t="shared" si="6"/>
        <v>2265</v>
      </c>
      <c r="M14" s="87">
        <v>2265</v>
      </c>
      <c r="N14" s="67"/>
      <c r="O14" s="67"/>
      <c r="P14" s="87">
        <v>500</v>
      </c>
      <c r="Q14" s="95">
        <f t="shared" si="7"/>
        <v>445.96666666666698</v>
      </c>
      <c r="R14" s="95">
        <f t="shared" si="8"/>
        <v>27.872916666666701</v>
      </c>
      <c r="S14" s="95">
        <f t="shared" si="9"/>
        <v>5.5745833333333303</v>
      </c>
      <c r="T14" s="95">
        <f t="shared" si="10"/>
        <v>55.745833333333302</v>
      </c>
      <c r="U14" s="95">
        <f t="shared" si="3"/>
        <v>891.93333333333305</v>
      </c>
      <c r="V14" s="60">
        <f t="shared" si="4"/>
        <v>638.4</v>
      </c>
      <c r="W14" s="60">
        <f t="shared" si="5"/>
        <v>638.4</v>
      </c>
    </row>
    <row r="15" spans="1:24">
      <c r="A15" s="63">
        <v>11</v>
      </c>
      <c r="B15" s="86" t="s">
        <v>448</v>
      </c>
      <c r="C15" s="60">
        <f t="shared" si="0"/>
        <v>6095</v>
      </c>
      <c r="D15" s="60">
        <f t="shared" si="11"/>
        <v>3330</v>
      </c>
      <c r="E15" s="87">
        <v>940</v>
      </c>
      <c r="F15" s="87">
        <v>2390</v>
      </c>
      <c r="G15" s="64"/>
      <c r="H15" s="64"/>
      <c r="I15" s="64"/>
      <c r="J15" s="64"/>
      <c r="K15" s="64"/>
      <c r="L15" s="60">
        <f t="shared" si="6"/>
        <v>2265</v>
      </c>
      <c r="M15" s="87">
        <v>2265</v>
      </c>
      <c r="N15" s="67"/>
      <c r="O15" s="67"/>
      <c r="P15" s="87">
        <v>500</v>
      </c>
      <c r="Q15" s="95">
        <f t="shared" si="7"/>
        <v>469.8</v>
      </c>
      <c r="R15" s="95">
        <f t="shared" si="8"/>
        <v>29.362500000000001</v>
      </c>
      <c r="S15" s="95">
        <f t="shared" si="9"/>
        <v>5.8724999999999996</v>
      </c>
      <c r="T15" s="95">
        <f t="shared" si="10"/>
        <v>58.725000000000001</v>
      </c>
      <c r="U15" s="95">
        <f t="shared" si="3"/>
        <v>939.6</v>
      </c>
      <c r="V15" s="60">
        <f t="shared" si="4"/>
        <v>671.4</v>
      </c>
      <c r="W15" s="60">
        <f t="shared" si="5"/>
        <v>671.4</v>
      </c>
    </row>
    <row r="16" spans="1:24">
      <c r="A16" s="63">
        <v>12</v>
      </c>
      <c r="B16" s="86" t="s">
        <v>449</v>
      </c>
      <c r="C16" s="60">
        <f t="shared" si="0"/>
        <v>5167</v>
      </c>
      <c r="D16" s="60">
        <f t="shared" si="11"/>
        <v>2417</v>
      </c>
      <c r="E16" s="87">
        <v>1667</v>
      </c>
      <c r="F16" s="87">
        <v>750</v>
      </c>
      <c r="G16" s="64"/>
      <c r="H16" s="64"/>
      <c r="I16" s="64"/>
      <c r="J16" s="64"/>
      <c r="K16" s="64"/>
      <c r="L16" s="60">
        <f t="shared" si="6"/>
        <v>2250</v>
      </c>
      <c r="M16" s="87">
        <v>2250</v>
      </c>
      <c r="N16" s="67"/>
      <c r="O16" s="67"/>
      <c r="P16" s="87">
        <v>500</v>
      </c>
      <c r="Q16" s="95">
        <f t="shared" si="7"/>
        <v>389.47333333333302</v>
      </c>
      <c r="R16" s="95">
        <f t="shared" si="8"/>
        <v>24.342083333333299</v>
      </c>
      <c r="S16" s="95">
        <f t="shared" si="9"/>
        <v>4.8684166666666702</v>
      </c>
      <c r="T16" s="95">
        <f t="shared" si="10"/>
        <v>48.684166666666698</v>
      </c>
      <c r="U16" s="95">
        <f t="shared" si="3"/>
        <v>778.94666666666706</v>
      </c>
      <c r="V16" s="60">
        <f t="shared" si="4"/>
        <v>560.04</v>
      </c>
      <c r="W16" s="60">
        <f t="shared" si="5"/>
        <v>560.04</v>
      </c>
    </row>
    <row r="17" spans="1:23">
      <c r="A17" s="63">
        <v>13</v>
      </c>
      <c r="B17" s="86" t="s">
        <v>450</v>
      </c>
      <c r="C17" s="60">
        <f t="shared" si="0"/>
        <v>6212</v>
      </c>
      <c r="D17" s="60">
        <f t="shared" si="11"/>
        <v>3167</v>
      </c>
      <c r="E17" s="87">
        <v>1260</v>
      </c>
      <c r="F17" s="87">
        <v>1907</v>
      </c>
      <c r="G17" s="64"/>
      <c r="H17" s="64"/>
      <c r="I17" s="64"/>
      <c r="J17" s="64"/>
      <c r="K17" s="64"/>
      <c r="L17" s="60">
        <f t="shared" si="6"/>
        <v>2395</v>
      </c>
      <c r="M17" s="87">
        <v>2395</v>
      </c>
      <c r="N17" s="67"/>
      <c r="O17" s="67"/>
      <c r="P17" s="87">
        <v>650</v>
      </c>
      <c r="Q17" s="95">
        <f t="shared" si="7"/>
        <v>466.07333333333298</v>
      </c>
      <c r="R17" s="95">
        <f t="shared" si="8"/>
        <v>29.129583333333301</v>
      </c>
      <c r="S17" s="95">
        <f t="shared" si="9"/>
        <v>5.8259166666666697</v>
      </c>
      <c r="T17" s="95">
        <f t="shared" si="10"/>
        <v>58.259166666666701</v>
      </c>
      <c r="U17" s="95">
        <f t="shared" si="3"/>
        <v>932.14666666666699</v>
      </c>
      <c r="V17" s="60">
        <f t="shared" si="4"/>
        <v>667.44</v>
      </c>
      <c r="W17" s="60">
        <f t="shared" si="5"/>
        <v>667.44</v>
      </c>
    </row>
    <row r="18" spans="1:23">
      <c r="A18" s="63">
        <v>14</v>
      </c>
      <c r="B18" s="86" t="s">
        <v>451</v>
      </c>
      <c r="C18" s="60">
        <f t="shared" si="0"/>
        <v>6876</v>
      </c>
      <c r="D18" s="60">
        <f t="shared" si="11"/>
        <v>3831</v>
      </c>
      <c r="E18" s="87">
        <v>1260</v>
      </c>
      <c r="F18" s="87">
        <v>2571</v>
      </c>
      <c r="G18" s="64"/>
      <c r="H18" s="64"/>
      <c r="I18" s="64"/>
      <c r="J18" s="64"/>
      <c r="K18" s="64"/>
      <c r="L18" s="60">
        <f t="shared" si="6"/>
        <v>2395</v>
      </c>
      <c r="M18" s="87">
        <v>2395</v>
      </c>
      <c r="N18" s="67"/>
      <c r="O18" s="67"/>
      <c r="P18" s="87">
        <v>650</v>
      </c>
      <c r="Q18" s="95">
        <f t="shared" si="7"/>
        <v>523.62</v>
      </c>
      <c r="R18" s="95">
        <f t="shared" si="8"/>
        <v>32.72625</v>
      </c>
      <c r="S18" s="95">
        <f t="shared" si="9"/>
        <v>6.5452500000000002</v>
      </c>
      <c r="T18" s="95">
        <f t="shared" si="10"/>
        <v>65.452500000000001</v>
      </c>
      <c r="U18" s="95">
        <f t="shared" si="3"/>
        <v>1047.24</v>
      </c>
      <c r="V18" s="60">
        <f t="shared" si="4"/>
        <v>747.12</v>
      </c>
      <c r="W18" s="60">
        <f t="shared" si="5"/>
        <v>747.12</v>
      </c>
    </row>
  </sheetData>
  <mergeCells count="9">
    <mergeCell ref="A1:D1"/>
    <mergeCell ref="D2:K2"/>
    <mergeCell ref="L2:O2"/>
    <mergeCell ref="Q2:U2"/>
    <mergeCell ref="A4:B4"/>
    <mergeCell ref="A2:A3"/>
    <mergeCell ref="B2:B3"/>
    <mergeCell ref="C2:C3"/>
    <mergeCell ref="P2:P3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pageOrder="overThenDown" orientation="landscape"/>
  <headerFooter>
    <oddHeader>&amp;C2019年部门预算表6（单位统发工资明细表）</oddHead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B5" sqref="B5"/>
    </sheetView>
  </sheetViews>
  <sheetFormatPr defaultColWidth="9" defaultRowHeight="14.25"/>
  <cols>
    <col min="1" max="1" width="6.125" customWidth="1"/>
    <col min="2" max="2" width="12.125" customWidth="1"/>
    <col min="3" max="3" width="19.125" customWidth="1"/>
    <col min="4" max="4" width="7" customWidth="1"/>
    <col min="5" max="5" width="10.625" customWidth="1"/>
    <col min="6" max="6" width="10.125" customWidth="1"/>
    <col min="7" max="7" width="12.125" customWidth="1"/>
    <col min="8" max="8" width="10.125" customWidth="1"/>
    <col min="9" max="9" width="8.25" customWidth="1"/>
    <col min="10" max="10" width="12.125" hidden="1" customWidth="1"/>
    <col min="11" max="11" width="10.25" customWidth="1"/>
    <col min="12" max="12" width="12" customWidth="1"/>
  </cols>
  <sheetData>
    <row r="1" spans="1:12" s="52" customFormat="1" ht="26.25" customHeight="1">
      <c r="A1" s="276" t="s">
        <v>452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ht="22.5" customHeight="1">
      <c r="A2" s="334" t="s">
        <v>102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7" t="s">
        <v>426</v>
      </c>
    </row>
    <row r="3" spans="1:12" ht="22.5" customHeight="1">
      <c r="A3" s="73" t="s">
        <v>244</v>
      </c>
      <c r="B3" s="73" t="s">
        <v>245</v>
      </c>
      <c r="C3" s="74" t="s">
        <v>453</v>
      </c>
      <c r="D3" s="74" t="s">
        <v>454</v>
      </c>
      <c r="E3" s="74" t="s">
        <v>455</v>
      </c>
      <c r="F3" s="74" t="s">
        <v>456</v>
      </c>
      <c r="G3" s="74" t="s">
        <v>457</v>
      </c>
      <c r="H3" s="74" t="s">
        <v>458</v>
      </c>
      <c r="I3" s="74" t="s">
        <v>459</v>
      </c>
      <c r="J3" s="74" t="s">
        <v>460</v>
      </c>
      <c r="K3" s="78" t="s">
        <v>246</v>
      </c>
      <c r="L3" s="79" t="s">
        <v>461</v>
      </c>
    </row>
    <row r="4" spans="1:12" ht="22.5" customHeight="1">
      <c r="A4" s="335" t="s">
        <v>235</v>
      </c>
      <c r="B4" s="335"/>
      <c r="C4" s="75"/>
      <c r="D4" s="75"/>
      <c r="E4" s="75"/>
      <c r="F4" s="75"/>
      <c r="G4" s="75"/>
      <c r="H4" s="75"/>
      <c r="I4" s="75"/>
      <c r="J4" s="75"/>
      <c r="K4" s="80">
        <f>SUM(K5:K37)</f>
        <v>152471.32</v>
      </c>
      <c r="L4" s="80">
        <f>SUM(L5:L37)</f>
        <v>152471.32</v>
      </c>
    </row>
    <row r="5" spans="1:12" s="72" customFormat="1" ht="17.25" customHeight="1">
      <c r="A5" s="56">
        <v>1</v>
      </c>
      <c r="B5" s="383" t="s">
        <v>763</v>
      </c>
      <c r="C5" s="382" t="s">
        <v>709</v>
      </c>
      <c r="D5" s="76" t="s">
        <v>462</v>
      </c>
      <c r="E5" s="77" t="s">
        <v>463</v>
      </c>
      <c r="F5" s="77" t="s">
        <v>464</v>
      </c>
      <c r="G5" s="77" t="s">
        <v>465</v>
      </c>
      <c r="H5" s="77" t="s">
        <v>466</v>
      </c>
      <c r="I5" s="77" t="s">
        <v>467</v>
      </c>
      <c r="J5" s="77" t="s">
        <v>468</v>
      </c>
      <c r="K5" s="81">
        <f t="shared" ref="K5:K19" si="0">SUM(L5:L5)</f>
        <v>5232.1000000000004</v>
      </c>
      <c r="L5" s="82">
        <v>5232.1000000000004</v>
      </c>
    </row>
    <row r="6" spans="1:12" s="72" customFormat="1" ht="17.25" customHeight="1">
      <c r="A6" s="56">
        <v>2</v>
      </c>
      <c r="B6" s="383" t="s">
        <v>753</v>
      </c>
      <c r="C6" s="382" t="s">
        <v>710</v>
      </c>
      <c r="D6" s="76" t="s">
        <v>462</v>
      </c>
      <c r="E6" s="77" t="s">
        <v>463</v>
      </c>
      <c r="F6" s="77" t="s">
        <v>469</v>
      </c>
      <c r="G6" s="77" t="s">
        <v>465</v>
      </c>
      <c r="H6" s="77" t="s">
        <v>470</v>
      </c>
      <c r="I6" s="77" t="s">
        <v>471</v>
      </c>
      <c r="J6" s="77" t="s">
        <v>468</v>
      </c>
      <c r="K6" s="81">
        <f t="shared" si="0"/>
        <v>5487.03</v>
      </c>
      <c r="L6" s="82">
        <v>5487.03</v>
      </c>
    </row>
    <row r="7" spans="1:12" s="72" customFormat="1" ht="17.25" customHeight="1">
      <c r="A7" s="56">
        <v>3</v>
      </c>
      <c r="B7" s="383" t="s">
        <v>753</v>
      </c>
      <c r="C7" s="382" t="s">
        <v>711</v>
      </c>
      <c r="D7" s="76" t="s">
        <v>462</v>
      </c>
      <c r="E7" s="77" t="s">
        <v>472</v>
      </c>
      <c r="F7" s="77" t="s">
        <v>473</v>
      </c>
      <c r="G7" s="77" t="s">
        <v>465</v>
      </c>
      <c r="H7" s="77" t="s">
        <v>474</v>
      </c>
      <c r="I7" s="77" t="s">
        <v>475</v>
      </c>
      <c r="J7" s="77" t="s">
        <v>468</v>
      </c>
      <c r="K7" s="81">
        <f t="shared" si="0"/>
        <v>5344.4</v>
      </c>
      <c r="L7" s="82">
        <v>5344.4</v>
      </c>
    </row>
    <row r="8" spans="1:12" s="72" customFormat="1" ht="17.25" customHeight="1">
      <c r="A8" s="56">
        <v>4</v>
      </c>
      <c r="B8" s="383" t="s">
        <v>762</v>
      </c>
      <c r="C8" s="382" t="s">
        <v>712</v>
      </c>
      <c r="D8" s="76" t="s">
        <v>462</v>
      </c>
      <c r="E8" s="77" t="s">
        <v>476</v>
      </c>
      <c r="F8" s="77" t="s">
        <v>477</v>
      </c>
      <c r="G8" s="77" t="s">
        <v>465</v>
      </c>
      <c r="H8" s="77" t="s">
        <v>478</v>
      </c>
      <c r="I8" s="77" t="s">
        <v>479</v>
      </c>
      <c r="J8" s="77" t="s">
        <v>468</v>
      </c>
      <c r="K8" s="81">
        <f t="shared" si="0"/>
        <v>4094.73</v>
      </c>
      <c r="L8" s="82">
        <v>4094.73</v>
      </c>
    </row>
    <row r="9" spans="1:12" s="72" customFormat="1" ht="17.25" customHeight="1">
      <c r="A9" s="56">
        <v>5</v>
      </c>
      <c r="B9" s="383" t="s">
        <v>761</v>
      </c>
      <c r="C9" s="382" t="s">
        <v>713</v>
      </c>
      <c r="D9" s="76" t="s">
        <v>462</v>
      </c>
      <c r="E9" s="77" t="s">
        <v>480</v>
      </c>
      <c r="F9" s="77" t="s">
        <v>481</v>
      </c>
      <c r="G9" s="77" t="s">
        <v>465</v>
      </c>
      <c r="H9" s="77" t="s">
        <v>482</v>
      </c>
      <c r="I9" s="77" t="s">
        <v>483</v>
      </c>
      <c r="J9" s="77" t="s">
        <v>468</v>
      </c>
      <c r="K9" s="81">
        <f t="shared" si="0"/>
        <v>5484.58</v>
      </c>
      <c r="L9" s="82">
        <v>5484.58</v>
      </c>
    </row>
    <row r="10" spans="1:12" s="72" customFormat="1" ht="17.25" customHeight="1">
      <c r="A10" s="56">
        <v>6</v>
      </c>
      <c r="B10" s="383" t="s">
        <v>760</v>
      </c>
      <c r="C10" s="382" t="s">
        <v>714</v>
      </c>
      <c r="D10" s="76" t="s">
        <v>462</v>
      </c>
      <c r="E10" s="77" t="s">
        <v>484</v>
      </c>
      <c r="F10" s="77" t="s">
        <v>485</v>
      </c>
      <c r="G10" s="77" t="s">
        <v>465</v>
      </c>
      <c r="H10" s="77" t="s">
        <v>486</v>
      </c>
      <c r="I10" s="77" t="s">
        <v>487</v>
      </c>
      <c r="J10" s="77" t="s">
        <v>468</v>
      </c>
      <c r="K10" s="81">
        <f t="shared" si="0"/>
        <v>4757.68</v>
      </c>
      <c r="L10" s="82">
        <v>4757.68</v>
      </c>
    </row>
    <row r="11" spans="1:12" s="72" customFormat="1" ht="17.25" customHeight="1">
      <c r="A11" s="56">
        <v>7</v>
      </c>
      <c r="B11" s="383" t="s">
        <v>759</v>
      </c>
      <c r="C11" s="382" t="s">
        <v>715</v>
      </c>
      <c r="D11" s="76" t="s">
        <v>462</v>
      </c>
      <c r="E11" s="77" t="s">
        <v>488</v>
      </c>
      <c r="F11" s="77" t="s">
        <v>489</v>
      </c>
      <c r="G11" s="77" t="s">
        <v>465</v>
      </c>
      <c r="H11" s="77" t="s">
        <v>490</v>
      </c>
      <c r="I11" s="77" t="s">
        <v>491</v>
      </c>
      <c r="J11" s="77" t="s">
        <v>468</v>
      </c>
      <c r="K11" s="81">
        <f t="shared" si="0"/>
        <v>5238.1899999999996</v>
      </c>
      <c r="L11" s="82">
        <v>5238.1899999999996</v>
      </c>
    </row>
    <row r="12" spans="1:12" s="72" customFormat="1" ht="17.25" customHeight="1">
      <c r="A12" s="56">
        <v>8</v>
      </c>
      <c r="B12" s="383" t="s">
        <v>747</v>
      </c>
      <c r="C12" s="382" t="s">
        <v>709</v>
      </c>
      <c r="D12" s="76" t="s">
        <v>462</v>
      </c>
      <c r="E12" s="77" t="s">
        <v>492</v>
      </c>
      <c r="F12" s="77" t="s">
        <v>493</v>
      </c>
      <c r="G12" s="77" t="s">
        <v>465</v>
      </c>
      <c r="H12" s="77" t="s">
        <v>494</v>
      </c>
      <c r="I12" s="77" t="s">
        <v>495</v>
      </c>
      <c r="J12" s="77" t="s">
        <v>468</v>
      </c>
      <c r="K12" s="81">
        <f t="shared" si="0"/>
        <v>4685.67</v>
      </c>
      <c r="L12" s="82">
        <v>4685.67</v>
      </c>
    </row>
    <row r="13" spans="1:12" s="72" customFormat="1" ht="17.25" customHeight="1">
      <c r="A13" s="56">
        <v>9</v>
      </c>
      <c r="B13" s="383" t="s">
        <v>758</v>
      </c>
      <c r="C13" s="382" t="s">
        <v>716</v>
      </c>
      <c r="D13" s="76" t="s">
        <v>462</v>
      </c>
      <c r="E13" s="77" t="s">
        <v>496</v>
      </c>
      <c r="F13" s="77" t="s">
        <v>497</v>
      </c>
      <c r="G13" s="77" t="s">
        <v>465</v>
      </c>
      <c r="H13" s="77" t="s">
        <v>498</v>
      </c>
      <c r="I13" s="77" t="s">
        <v>495</v>
      </c>
      <c r="J13" s="77" t="s">
        <v>468</v>
      </c>
      <c r="K13" s="81">
        <f t="shared" si="0"/>
        <v>4398.74</v>
      </c>
      <c r="L13" s="82">
        <v>4398.74</v>
      </c>
    </row>
    <row r="14" spans="1:12" s="72" customFormat="1" ht="17.25" customHeight="1">
      <c r="A14" s="56">
        <v>10</v>
      </c>
      <c r="B14" s="383" t="s">
        <v>740</v>
      </c>
      <c r="C14" s="382" t="s">
        <v>717</v>
      </c>
      <c r="D14" s="76" t="s">
        <v>462</v>
      </c>
      <c r="E14" s="77" t="s">
        <v>499</v>
      </c>
      <c r="F14" s="77" t="s">
        <v>500</v>
      </c>
      <c r="G14" s="77" t="s">
        <v>465</v>
      </c>
      <c r="H14" s="77" t="s">
        <v>501</v>
      </c>
      <c r="I14" s="77" t="s">
        <v>495</v>
      </c>
      <c r="J14" s="77" t="s">
        <v>468</v>
      </c>
      <c r="K14" s="81">
        <f t="shared" si="0"/>
        <v>4381.82</v>
      </c>
      <c r="L14" s="82">
        <v>4381.82</v>
      </c>
    </row>
    <row r="15" spans="1:12" s="72" customFormat="1" ht="17.25" customHeight="1">
      <c r="A15" s="56">
        <v>11</v>
      </c>
      <c r="B15" s="383" t="s">
        <v>757</v>
      </c>
      <c r="C15" s="382" t="s">
        <v>718</v>
      </c>
      <c r="D15" s="76" t="s">
        <v>462</v>
      </c>
      <c r="E15" s="77" t="s">
        <v>502</v>
      </c>
      <c r="F15" s="77" t="s">
        <v>503</v>
      </c>
      <c r="G15" s="77" t="s">
        <v>465</v>
      </c>
      <c r="H15" s="77" t="s">
        <v>504</v>
      </c>
      <c r="I15" s="77" t="s">
        <v>495</v>
      </c>
      <c r="J15" s="77" t="s">
        <v>468</v>
      </c>
      <c r="K15" s="81">
        <f t="shared" si="0"/>
        <v>4401.8999999999996</v>
      </c>
      <c r="L15" s="82">
        <v>4401.8999999999996</v>
      </c>
    </row>
    <row r="16" spans="1:12" s="72" customFormat="1" ht="17.25" customHeight="1">
      <c r="A16" s="56">
        <v>12</v>
      </c>
      <c r="B16" s="383" t="s">
        <v>751</v>
      </c>
      <c r="C16" s="382" t="s">
        <v>719</v>
      </c>
      <c r="D16" s="76" t="s">
        <v>462</v>
      </c>
      <c r="E16" s="77" t="s">
        <v>505</v>
      </c>
      <c r="F16" s="77" t="s">
        <v>506</v>
      </c>
      <c r="G16" s="77" t="s">
        <v>465</v>
      </c>
      <c r="H16" s="77" t="s">
        <v>498</v>
      </c>
      <c r="I16" s="77" t="s">
        <v>495</v>
      </c>
      <c r="J16" s="77" t="s">
        <v>468</v>
      </c>
      <c r="K16" s="81">
        <f t="shared" si="0"/>
        <v>4381.6000000000004</v>
      </c>
      <c r="L16" s="82">
        <v>4381.6000000000004</v>
      </c>
    </row>
    <row r="17" spans="1:12" s="72" customFormat="1" ht="17.25" customHeight="1">
      <c r="A17" s="56">
        <v>13</v>
      </c>
      <c r="B17" s="383" t="s">
        <v>751</v>
      </c>
      <c r="C17" s="382" t="s">
        <v>720</v>
      </c>
      <c r="D17" s="76" t="s">
        <v>462</v>
      </c>
      <c r="E17" s="77" t="s">
        <v>507</v>
      </c>
      <c r="F17" s="77" t="s">
        <v>508</v>
      </c>
      <c r="G17" s="77" t="s">
        <v>465</v>
      </c>
      <c r="H17" s="77" t="s">
        <v>498</v>
      </c>
      <c r="I17" s="77" t="s">
        <v>495</v>
      </c>
      <c r="J17" s="77" t="s">
        <v>468</v>
      </c>
      <c r="K17" s="81">
        <f t="shared" si="0"/>
        <v>4381.6000000000004</v>
      </c>
      <c r="L17" s="82">
        <v>4381.6000000000004</v>
      </c>
    </row>
    <row r="18" spans="1:12" s="72" customFormat="1" ht="17.25" customHeight="1">
      <c r="A18" s="56">
        <v>14</v>
      </c>
      <c r="B18" s="383" t="s">
        <v>756</v>
      </c>
      <c r="C18" s="382" t="s">
        <v>721</v>
      </c>
      <c r="D18" s="76" t="s">
        <v>462</v>
      </c>
      <c r="E18" s="77" t="s">
        <v>509</v>
      </c>
      <c r="F18" s="77" t="s">
        <v>510</v>
      </c>
      <c r="G18" s="77" t="s">
        <v>465</v>
      </c>
      <c r="H18" s="77" t="s">
        <v>511</v>
      </c>
      <c r="I18" s="77" t="s">
        <v>495</v>
      </c>
      <c r="J18" s="77" t="s">
        <v>468</v>
      </c>
      <c r="K18" s="81">
        <f t="shared" si="0"/>
        <v>3795.93</v>
      </c>
      <c r="L18" s="82">
        <v>3795.93</v>
      </c>
    </row>
    <row r="19" spans="1:12" s="72" customFormat="1" ht="17.25" customHeight="1">
      <c r="A19" s="56">
        <v>15</v>
      </c>
      <c r="B19" s="383" t="s">
        <v>755</v>
      </c>
      <c r="C19" s="382" t="s">
        <v>722</v>
      </c>
      <c r="D19" s="76" t="s">
        <v>462</v>
      </c>
      <c r="E19" s="77" t="s">
        <v>512</v>
      </c>
      <c r="F19" s="77" t="s">
        <v>513</v>
      </c>
      <c r="G19" s="77" t="s">
        <v>465</v>
      </c>
      <c r="H19" s="77" t="s">
        <v>514</v>
      </c>
      <c r="I19" s="77" t="s">
        <v>495</v>
      </c>
      <c r="J19" s="77" t="s">
        <v>468</v>
      </c>
      <c r="K19" s="81">
        <f t="shared" si="0"/>
        <v>5209.05</v>
      </c>
      <c r="L19" s="82">
        <v>5209.05</v>
      </c>
    </row>
    <row r="20" spans="1:12" s="72" customFormat="1" ht="17.25" customHeight="1">
      <c r="A20" s="56">
        <v>16</v>
      </c>
      <c r="B20" s="383" t="s">
        <v>754</v>
      </c>
      <c r="C20" s="382" t="s">
        <v>723</v>
      </c>
      <c r="D20" s="76" t="s">
        <v>462</v>
      </c>
      <c r="E20" s="77" t="s">
        <v>515</v>
      </c>
      <c r="F20" s="77" t="s">
        <v>516</v>
      </c>
      <c r="G20" s="77" t="s">
        <v>465</v>
      </c>
      <c r="H20" s="77" t="s">
        <v>517</v>
      </c>
      <c r="I20" s="77" t="s">
        <v>495</v>
      </c>
      <c r="J20" s="77" t="s">
        <v>468</v>
      </c>
      <c r="K20" s="81">
        <f t="shared" ref="K20:K37" si="1">SUM(L20:L20)</f>
        <v>5071.3</v>
      </c>
      <c r="L20" s="82">
        <v>5071.3</v>
      </c>
    </row>
    <row r="21" spans="1:12" s="72" customFormat="1" ht="17.25" customHeight="1">
      <c r="A21" s="56">
        <v>17</v>
      </c>
      <c r="B21" s="383" t="s">
        <v>754</v>
      </c>
      <c r="C21" s="382" t="s">
        <v>724</v>
      </c>
      <c r="D21" s="76" t="s">
        <v>462</v>
      </c>
      <c r="E21" s="77" t="s">
        <v>518</v>
      </c>
      <c r="F21" s="77" t="s">
        <v>519</v>
      </c>
      <c r="G21" s="77" t="s">
        <v>465</v>
      </c>
      <c r="H21" s="77" t="s">
        <v>520</v>
      </c>
      <c r="I21" s="77" t="s">
        <v>495</v>
      </c>
      <c r="J21" s="77" t="s">
        <v>468</v>
      </c>
      <c r="K21" s="81">
        <f t="shared" si="1"/>
        <v>4655.05</v>
      </c>
      <c r="L21" s="82">
        <v>4655.05</v>
      </c>
    </row>
    <row r="22" spans="1:12" s="72" customFormat="1" ht="17.25" customHeight="1">
      <c r="A22" s="56">
        <v>18</v>
      </c>
      <c r="B22" s="383" t="s">
        <v>753</v>
      </c>
      <c r="C22" s="382" t="s">
        <v>725</v>
      </c>
      <c r="D22" s="76" t="s">
        <v>462</v>
      </c>
      <c r="E22" s="77" t="s">
        <v>521</v>
      </c>
      <c r="F22" s="77" t="s">
        <v>522</v>
      </c>
      <c r="G22" s="77" t="s">
        <v>465</v>
      </c>
      <c r="H22" s="77" t="s">
        <v>523</v>
      </c>
      <c r="I22" s="77" t="s">
        <v>495</v>
      </c>
      <c r="J22" s="77" t="s">
        <v>468</v>
      </c>
      <c r="K22" s="81">
        <f t="shared" si="1"/>
        <v>4597.2</v>
      </c>
      <c r="L22" s="82">
        <v>4597.2</v>
      </c>
    </row>
    <row r="23" spans="1:12" s="72" customFormat="1" ht="17.25" customHeight="1">
      <c r="A23" s="56">
        <v>19</v>
      </c>
      <c r="B23" s="383" t="s">
        <v>752</v>
      </c>
      <c r="C23" s="382" t="s">
        <v>726</v>
      </c>
      <c r="D23" s="76" t="s">
        <v>462</v>
      </c>
      <c r="E23" s="77" t="s">
        <v>524</v>
      </c>
      <c r="F23" s="77" t="s">
        <v>525</v>
      </c>
      <c r="G23" s="77" t="s">
        <v>465</v>
      </c>
      <c r="H23" s="77" t="s">
        <v>494</v>
      </c>
      <c r="I23" s="77" t="s">
        <v>495</v>
      </c>
      <c r="J23" s="77" t="s">
        <v>468</v>
      </c>
      <c r="K23" s="81">
        <f t="shared" si="1"/>
        <v>4717.43</v>
      </c>
      <c r="L23" s="82">
        <v>4717.43</v>
      </c>
    </row>
    <row r="24" spans="1:12" s="72" customFormat="1" ht="17.25" customHeight="1">
      <c r="A24" s="56">
        <v>20</v>
      </c>
      <c r="B24" s="383" t="s">
        <v>749</v>
      </c>
      <c r="C24" s="382" t="s">
        <v>727</v>
      </c>
      <c r="D24" s="76" t="s">
        <v>462</v>
      </c>
      <c r="E24" s="77" t="s">
        <v>526</v>
      </c>
      <c r="F24" s="77" t="s">
        <v>527</v>
      </c>
      <c r="G24" s="77" t="s">
        <v>465</v>
      </c>
      <c r="H24" s="77" t="s">
        <v>528</v>
      </c>
      <c r="I24" s="77" t="s">
        <v>495</v>
      </c>
      <c r="J24" s="77" t="s">
        <v>468</v>
      </c>
      <c r="K24" s="81">
        <f t="shared" si="1"/>
        <v>4655.05</v>
      </c>
      <c r="L24" s="82">
        <v>4655.05</v>
      </c>
    </row>
    <row r="25" spans="1:12" s="72" customFormat="1" ht="17.25" customHeight="1">
      <c r="A25" s="56">
        <v>21</v>
      </c>
      <c r="B25" s="383" t="s">
        <v>751</v>
      </c>
      <c r="C25" s="382" t="s">
        <v>728</v>
      </c>
      <c r="D25" s="76" t="s">
        <v>462</v>
      </c>
      <c r="E25" s="77" t="s">
        <v>529</v>
      </c>
      <c r="F25" s="77" t="s">
        <v>530</v>
      </c>
      <c r="G25" s="77" t="s">
        <v>465</v>
      </c>
      <c r="H25" s="77" t="s">
        <v>531</v>
      </c>
      <c r="I25" s="77" t="s">
        <v>495</v>
      </c>
      <c r="J25" s="77" t="s">
        <v>468</v>
      </c>
      <c r="K25" s="81">
        <f t="shared" si="1"/>
        <v>3662.59</v>
      </c>
      <c r="L25" s="82">
        <v>3662.59</v>
      </c>
    </row>
    <row r="26" spans="1:12" s="72" customFormat="1" ht="17.25" customHeight="1">
      <c r="A26" s="56">
        <v>22</v>
      </c>
      <c r="B26" s="383" t="s">
        <v>750</v>
      </c>
      <c r="C26" s="382" t="s">
        <v>729</v>
      </c>
      <c r="D26" s="76" t="s">
        <v>462</v>
      </c>
      <c r="E26" s="77" t="s">
        <v>532</v>
      </c>
      <c r="F26" s="77" t="s">
        <v>533</v>
      </c>
      <c r="G26" s="77" t="s">
        <v>465</v>
      </c>
      <c r="H26" s="77" t="s">
        <v>514</v>
      </c>
      <c r="I26" s="77" t="s">
        <v>495</v>
      </c>
      <c r="J26" s="77" t="s">
        <v>468</v>
      </c>
      <c r="K26" s="81">
        <f t="shared" si="1"/>
        <v>4685.05</v>
      </c>
      <c r="L26" s="82">
        <v>4685.05</v>
      </c>
    </row>
    <row r="27" spans="1:12" s="72" customFormat="1" ht="17.25" customHeight="1">
      <c r="A27" s="56">
        <v>23</v>
      </c>
      <c r="B27" s="383" t="s">
        <v>749</v>
      </c>
      <c r="C27" s="382" t="s">
        <v>730</v>
      </c>
      <c r="D27" s="76" t="s">
        <v>462</v>
      </c>
      <c r="E27" s="77" t="s">
        <v>534</v>
      </c>
      <c r="F27" s="77" t="s">
        <v>535</v>
      </c>
      <c r="G27" s="77" t="s">
        <v>465</v>
      </c>
      <c r="H27" s="77" t="s">
        <v>536</v>
      </c>
      <c r="I27" s="77" t="s">
        <v>495</v>
      </c>
      <c r="J27" s="77" t="s">
        <v>468</v>
      </c>
      <c r="K27" s="81">
        <f t="shared" si="1"/>
        <v>3752.87</v>
      </c>
      <c r="L27" s="82">
        <v>3752.87</v>
      </c>
    </row>
    <row r="28" spans="1:12" s="72" customFormat="1" ht="17.25" customHeight="1">
      <c r="A28" s="56">
        <v>24</v>
      </c>
      <c r="B28" s="383" t="s">
        <v>741</v>
      </c>
      <c r="C28" s="382" t="s">
        <v>731</v>
      </c>
      <c r="D28" s="76" t="s">
        <v>537</v>
      </c>
      <c r="E28" s="77" t="s">
        <v>538</v>
      </c>
      <c r="F28" s="77" t="s">
        <v>539</v>
      </c>
      <c r="G28" s="77" t="s">
        <v>465</v>
      </c>
      <c r="H28" s="77" t="s">
        <v>540</v>
      </c>
      <c r="I28" s="77" t="s">
        <v>495</v>
      </c>
      <c r="J28" s="77" t="s">
        <v>468</v>
      </c>
      <c r="K28" s="81">
        <f t="shared" si="1"/>
        <v>4259.18</v>
      </c>
      <c r="L28" s="82">
        <v>4259.18</v>
      </c>
    </row>
    <row r="29" spans="1:12" s="72" customFormat="1" ht="17.25" customHeight="1">
      <c r="A29" s="56">
        <v>25</v>
      </c>
      <c r="B29" s="383" t="s">
        <v>748</v>
      </c>
      <c r="C29" s="382" t="s">
        <v>732</v>
      </c>
      <c r="D29" s="76" t="s">
        <v>462</v>
      </c>
      <c r="E29" s="77" t="s">
        <v>541</v>
      </c>
      <c r="F29" s="77" t="s">
        <v>542</v>
      </c>
      <c r="G29" s="77" t="s">
        <v>465</v>
      </c>
      <c r="H29" s="77" t="s">
        <v>543</v>
      </c>
      <c r="I29" s="77" t="s">
        <v>495</v>
      </c>
      <c r="J29" s="77" t="s">
        <v>468</v>
      </c>
      <c r="K29" s="81">
        <f t="shared" si="1"/>
        <v>4489.1899999999996</v>
      </c>
      <c r="L29" s="82">
        <v>4489.1899999999996</v>
      </c>
    </row>
    <row r="30" spans="1:12" s="72" customFormat="1" ht="17.25" customHeight="1">
      <c r="A30" s="56">
        <v>26</v>
      </c>
      <c r="B30" s="383" t="s">
        <v>747</v>
      </c>
      <c r="C30" s="382" t="s">
        <v>733</v>
      </c>
      <c r="D30" s="76" t="s">
        <v>537</v>
      </c>
      <c r="E30" s="77" t="s">
        <v>544</v>
      </c>
      <c r="F30" s="77" t="s">
        <v>545</v>
      </c>
      <c r="G30" s="77" t="s">
        <v>465</v>
      </c>
      <c r="H30" s="77" t="s">
        <v>546</v>
      </c>
      <c r="I30" s="77" t="s">
        <v>495</v>
      </c>
      <c r="J30" s="77" t="s">
        <v>468</v>
      </c>
      <c r="K30" s="81">
        <f t="shared" si="1"/>
        <v>4351.08</v>
      </c>
      <c r="L30" s="82">
        <v>4351.08</v>
      </c>
    </row>
    <row r="31" spans="1:12" s="72" customFormat="1" ht="17.25" customHeight="1">
      <c r="A31" s="56">
        <v>27</v>
      </c>
      <c r="B31" s="383" t="s">
        <v>746</v>
      </c>
      <c r="C31" s="382" t="s">
        <v>709</v>
      </c>
      <c r="D31" s="76" t="s">
        <v>462</v>
      </c>
      <c r="E31" s="77" t="s">
        <v>547</v>
      </c>
      <c r="F31" s="77" t="s">
        <v>548</v>
      </c>
      <c r="G31" s="77" t="s">
        <v>465</v>
      </c>
      <c r="H31" s="77" t="s">
        <v>549</v>
      </c>
      <c r="I31" s="77" t="s">
        <v>495</v>
      </c>
      <c r="J31" s="77" t="s">
        <v>468</v>
      </c>
      <c r="K31" s="81">
        <f t="shared" si="1"/>
        <v>4440.2700000000004</v>
      </c>
      <c r="L31" s="82">
        <v>4440.2700000000004</v>
      </c>
    </row>
    <row r="32" spans="1:12" s="72" customFormat="1" ht="17.25" customHeight="1">
      <c r="A32" s="56">
        <v>28</v>
      </c>
      <c r="B32" s="383" t="s">
        <v>745</v>
      </c>
      <c r="C32" s="382" t="s">
        <v>734</v>
      </c>
      <c r="D32" s="76" t="s">
        <v>462</v>
      </c>
      <c r="E32" s="77" t="s">
        <v>550</v>
      </c>
      <c r="F32" s="77" t="s">
        <v>551</v>
      </c>
      <c r="G32" s="77" t="s">
        <v>465</v>
      </c>
      <c r="H32" s="77" t="s">
        <v>552</v>
      </c>
      <c r="I32" s="77" t="s">
        <v>495</v>
      </c>
      <c r="J32" s="77" t="s">
        <v>468</v>
      </c>
      <c r="K32" s="81">
        <f t="shared" si="1"/>
        <v>4474.76</v>
      </c>
      <c r="L32" s="82">
        <v>4474.76</v>
      </c>
    </row>
    <row r="33" spans="1:12" s="72" customFormat="1" ht="17.25" customHeight="1">
      <c r="A33" s="56">
        <v>29</v>
      </c>
      <c r="B33" s="383" t="s">
        <v>744</v>
      </c>
      <c r="C33" s="382" t="s">
        <v>735</v>
      </c>
      <c r="D33" s="76" t="s">
        <v>462</v>
      </c>
      <c r="E33" s="77" t="s">
        <v>532</v>
      </c>
      <c r="F33" s="77" t="s">
        <v>553</v>
      </c>
      <c r="G33" s="77" t="s">
        <v>465</v>
      </c>
      <c r="H33" s="77" t="s">
        <v>554</v>
      </c>
      <c r="I33" s="77" t="s">
        <v>495</v>
      </c>
      <c r="J33" s="77" t="s">
        <v>468</v>
      </c>
      <c r="K33" s="81">
        <f t="shared" si="1"/>
        <v>4946.6000000000004</v>
      </c>
      <c r="L33" s="82">
        <v>4946.6000000000004</v>
      </c>
    </row>
    <row r="34" spans="1:12" s="72" customFormat="1" ht="17.25" customHeight="1">
      <c r="A34" s="56">
        <v>30</v>
      </c>
      <c r="B34" s="383" t="s">
        <v>743</v>
      </c>
      <c r="C34" s="382" t="s">
        <v>736</v>
      </c>
      <c r="D34" s="76" t="s">
        <v>462</v>
      </c>
      <c r="E34" s="77" t="s">
        <v>555</v>
      </c>
      <c r="F34" s="77" t="s">
        <v>556</v>
      </c>
      <c r="G34" s="77" t="s">
        <v>465</v>
      </c>
      <c r="H34" s="77" t="s">
        <v>557</v>
      </c>
      <c r="I34" s="77" t="s">
        <v>495</v>
      </c>
      <c r="J34" s="77" t="s">
        <v>468</v>
      </c>
      <c r="K34" s="81">
        <f t="shared" si="1"/>
        <v>5125.8</v>
      </c>
      <c r="L34" s="82">
        <v>5125.8</v>
      </c>
    </row>
    <row r="35" spans="1:12" s="72" customFormat="1" ht="17.25" customHeight="1">
      <c r="A35" s="56">
        <v>31</v>
      </c>
      <c r="B35" s="383" t="s">
        <v>742</v>
      </c>
      <c r="C35" s="382" t="s">
        <v>737</v>
      </c>
      <c r="D35" s="76" t="s">
        <v>462</v>
      </c>
      <c r="E35" s="77" t="s">
        <v>558</v>
      </c>
      <c r="F35" s="77" t="s">
        <v>559</v>
      </c>
      <c r="G35" s="77" t="s">
        <v>465</v>
      </c>
      <c r="H35" s="77" t="s">
        <v>560</v>
      </c>
      <c r="I35" s="77" t="s">
        <v>495</v>
      </c>
      <c r="J35" s="77" t="s">
        <v>468</v>
      </c>
      <c r="K35" s="81">
        <f t="shared" si="1"/>
        <v>5071.3</v>
      </c>
      <c r="L35" s="82">
        <v>5071.3</v>
      </c>
    </row>
    <row r="36" spans="1:12" s="72" customFormat="1" ht="17.25" customHeight="1">
      <c r="A36" s="56">
        <v>32</v>
      </c>
      <c r="B36" s="383" t="s">
        <v>741</v>
      </c>
      <c r="C36" s="382" t="s">
        <v>738</v>
      </c>
      <c r="D36" s="76" t="s">
        <v>462</v>
      </c>
      <c r="E36" s="77" t="s">
        <v>561</v>
      </c>
      <c r="F36" s="77" t="s">
        <v>562</v>
      </c>
      <c r="G36" s="77" t="s">
        <v>465</v>
      </c>
      <c r="H36" s="77" t="s">
        <v>563</v>
      </c>
      <c r="I36" s="77" t="s">
        <v>495</v>
      </c>
      <c r="J36" s="77" t="s">
        <v>468</v>
      </c>
      <c r="K36" s="81">
        <f t="shared" si="1"/>
        <v>4442.71</v>
      </c>
      <c r="L36" s="82">
        <v>4442.71</v>
      </c>
    </row>
    <row r="37" spans="1:12" s="72" customFormat="1" ht="17.25" customHeight="1">
      <c r="A37" s="56">
        <v>33</v>
      </c>
      <c r="B37" s="383" t="s">
        <v>740</v>
      </c>
      <c r="C37" s="382" t="s">
        <v>739</v>
      </c>
      <c r="D37" s="76" t="s">
        <v>537</v>
      </c>
      <c r="E37" s="77" t="s">
        <v>564</v>
      </c>
      <c r="F37" s="77" t="s">
        <v>565</v>
      </c>
      <c r="G37" s="77" t="s">
        <v>465</v>
      </c>
      <c r="H37" s="77" t="s">
        <v>566</v>
      </c>
      <c r="I37" s="77" t="s">
        <v>567</v>
      </c>
      <c r="J37" s="77" t="s">
        <v>468</v>
      </c>
      <c r="K37" s="81">
        <f t="shared" si="1"/>
        <v>3798.87</v>
      </c>
      <c r="L37" s="82">
        <v>3798.87</v>
      </c>
    </row>
  </sheetData>
  <mergeCells count="3">
    <mergeCell ref="A1:L1"/>
    <mergeCell ref="A2:K2"/>
    <mergeCell ref="A4:B4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X74"/>
  <sheetViews>
    <sheetView topLeftCell="A31" workbookViewId="0">
      <selection activeCell="K5" sqref="K5"/>
    </sheetView>
  </sheetViews>
  <sheetFormatPr defaultColWidth="9" defaultRowHeight="14.25"/>
  <cols>
    <col min="1" max="1" width="5" customWidth="1"/>
    <col min="2" max="2" width="10" customWidth="1"/>
    <col min="3" max="4" width="10.125" customWidth="1"/>
    <col min="5" max="9" width="8.375" customWidth="1"/>
    <col min="10" max="11" width="9.75" customWidth="1"/>
    <col min="12" max="12" width="11.5" customWidth="1"/>
    <col min="13" max="13" width="9.125" customWidth="1"/>
    <col min="14" max="14" width="8.875" customWidth="1"/>
    <col min="15" max="17" width="9.75" customWidth="1"/>
    <col min="18" max="22" width="11" customWidth="1"/>
    <col min="23" max="23" width="10.75" customWidth="1"/>
    <col min="24" max="24" width="11" hidden="1" customWidth="1"/>
    <col min="25" max="25" width="11" customWidth="1"/>
  </cols>
  <sheetData>
    <row r="1" spans="1:24">
      <c r="A1" s="325" t="str">
        <f>人员!A2</f>
        <v>填报单位：</v>
      </c>
      <c r="B1" s="325"/>
      <c r="C1" s="325"/>
      <c r="D1" s="325"/>
      <c r="M1" s="336" t="s">
        <v>426</v>
      </c>
      <c r="N1" s="336"/>
      <c r="O1" s="66"/>
    </row>
    <row r="2" spans="1:24" ht="18" customHeight="1">
      <c r="A2" s="330" t="s">
        <v>244</v>
      </c>
      <c r="B2" s="330" t="s">
        <v>245</v>
      </c>
      <c r="C2" s="332" t="s">
        <v>246</v>
      </c>
      <c r="D2" s="326" t="s">
        <v>247</v>
      </c>
      <c r="E2" s="326"/>
      <c r="F2" s="326"/>
      <c r="G2" s="326"/>
      <c r="H2" s="326"/>
      <c r="I2" s="326"/>
      <c r="J2" s="326"/>
      <c r="K2" s="326"/>
      <c r="L2" s="326"/>
      <c r="M2" s="326" t="s">
        <v>248</v>
      </c>
      <c r="N2" s="326"/>
      <c r="O2" s="326"/>
      <c r="P2" s="326"/>
      <c r="Q2" s="326" t="s">
        <v>427</v>
      </c>
      <c r="R2" s="327" t="s">
        <v>249</v>
      </c>
      <c r="S2" s="328"/>
      <c r="T2" s="328"/>
      <c r="U2" s="328"/>
      <c r="V2" s="328"/>
      <c r="W2" s="68"/>
      <c r="X2" s="69"/>
    </row>
    <row r="3" spans="1:24" ht="30" customHeight="1">
      <c r="A3" s="331"/>
      <c r="B3" s="331"/>
      <c r="C3" s="333"/>
      <c r="D3" s="59" t="s">
        <v>105</v>
      </c>
      <c r="E3" s="55" t="s">
        <v>250</v>
      </c>
      <c r="F3" s="55" t="s">
        <v>251</v>
      </c>
      <c r="G3" s="55" t="s">
        <v>252</v>
      </c>
      <c r="H3" s="55" t="s">
        <v>428</v>
      </c>
      <c r="I3" s="55" t="s">
        <v>253</v>
      </c>
      <c r="J3" s="55" t="s">
        <v>429</v>
      </c>
      <c r="K3" s="55" t="s">
        <v>255</v>
      </c>
      <c r="L3" s="55" t="s">
        <v>430</v>
      </c>
      <c r="M3" s="59" t="s">
        <v>105</v>
      </c>
      <c r="N3" s="59" t="s">
        <v>254</v>
      </c>
      <c r="O3" s="59" t="s">
        <v>255</v>
      </c>
      <c r="P3" s="59" t="s">
        <v>256</v>
      </c>
      <c r="Q3" s="326"/>
      <c r="R3" s="70" t="s">
        <v>432</v>
      </c>
      <c r="S3" s="70" t="s">
        <v>433</v>
      </c>
      <c r="T3" s="70" t="s">
        <v>434</v>
      </c>
      <c r="U3" s="70" t="s">
        <v>435</v>
      </c>
      <c r="V3" s="70" t="s">
        <v>436</v>
      </c>
      <c r="W3" s="70" t="s">
        <v>263</v>
      </c>
      <c r="X3" s="71" t="s">
        <v>264</v>
      </c>
    </row>
    <row r="4" spans="1:24" ht="25.5" customHeight="1">
      <c r="A4" s="329" t="s">
        <v>235</v>
      </c>
      <c r="B4" s="329"/>
      <c r="C4" s="60">
        <f>SUM(D4,M4,Q4)</f>
        <v>0</v>
      </c>
      <c r="D4" s="61">
        <f>SUM(E4:L4)</f>
        <v>0</v>
      </c>
      <c r="E4" s="62">
        <f t="shared" ref="E4:X4" si="0">SUM(E5:E74)</f>
        <v>0</v>
      </c>
      <c r="F4" s="62">
        <f t="shared" si="0"/>
        <v>0</v>
      </c>
      <c r="G4" s="62">
        <f t="shared" si="0"/>
        <v>0</v>
      </c>
      <c r="H4" s="62">
        <f t="shared" si="0"/>
        <v>0</v>
      </c>
      <c r="I4" s="62">
        <f t="shared" si="0"/>
        <v>0</v>
      </c>
      <c r="J4" s="62">
        <f t="shared" si="0"/>
        <v>0</v>
      </c>
      <c r="K4" s="62">
        <f t="shared" si="0"/>
        <v>0</v>
      </c>
      <c r="L4" s="62">
        <f t="shared" si="0"/>
        <v>0</v>
      </c>
      <c r="M4" s="62">
        <f t="shared" si="0"/>
        <v>0</v>
      </c>
      <c r="N4" s="62">
        <f t="shared" si="0"/>
        <v>0</v>
      </c>
      <c r="O4" s="62">
        <f t="shared" si="0"/>
        <v>0</v>
      </c>
      <c r="P4" s="62">
        <f t="shared" si="0"/>
        <v>0</v>
      </c>
      <c r="Q4" s="62">
        <f t="shared" si="0"/>
        <v>0</v>
      </c>
      <c r="R4" s="62">
        <f t="shared" si="0"/>
        <v>0</v>
      </c>
      <c r="S4" s="62">
        <f t="shared" si="0"/>
        <v>0</v>
      </c>
      <c r="T4" s="62">
        <f t="shared" si="0"/>
        <v>0</v>
      </c>
      <c r="U4" s="62">
        <f t="shared" si="0"/>
        <v>0</v>
      </c>
      <c r="V4" s="62">
        <f t="shared" si="0"/>
        <v>0</v>
      </c>
      <c r="W4" s="62">
        <f t="shared" si="0"/>
        <v>0</v>
      </c>
      <c r="X4" s="62">
        <f t="shared" si="0"/>
        <v>0</v>
      </c>
    </row>
    <row r="5" spans="1:24" ht="18" customHeight="1">
      <c r="A5" s="63">
        <v>1</v>
      </c>
      <c r="B5" s="64"/>
      <c r="C5" s="65">
        <f>SUM(D5,M5,Q5)</f>
        <v>0</v>
      </c>
      <c r="D5" s="61">
        <f>SUM(E5:L5)</f>
        <v>0</v>
      </c>
      <c r="E5" s="64"/>
      <c r="F5" s="64"/>
      <c r="G5" s="64"/>
      <c r="H5" s="64"/>
      <c r="I5" s="64"/>
      <c r="J5" s="67"/>
      <c r="K5" s="67"/>
      <c r="L5" s="67"/>
      <c r="M5" s="60">
        <f>SUM(N5:P5)</f>
        <v>0</v>
      </c>
      <c r="N5" s="64"/>
      <c r="O5" s="67"/>
      <c r="P5" s="67"/>
      <c r="Q5" s="67"/>
      <c r="R5" s="60">
        <f>V5/0.16*0.08</f>
        <v>0</v>
      </c>
      <c r="S5" s="60">
        <f>V5/0.16*0.005</f>
        <v>0</v>
      </c>
      <c r="T5" s="60">
        <f>V5/0.16*0.001</f>
        <v>0</v>
      </c>
      <c r="U5" s="60">
        <f>V5/0.16*0.01</f>
        <v>0</v>
      </c>
      <c r="V5" s="60">
        <f>((D5+M5)*12*0.16+D5*0.16)/12</f>
        <v>0</v>
      </c>
      <c r="W5" s="60">
        <f>(D5+M5)*0.12</f>
        <v>0</v>
      </c>
      <c r="X5" s="60">
        <f>(M5+D5)*0.12</f>
        <v>0</v>
      </c>
    </row>
    <row r="6" spans="1:24" ht="18" customHeight="1">
      <c r="A6" s="63">
        <v>2</v>
      </c>
      <c r="B6" s="64"/>
      <c r="C6" s="65">
        <f t="shared" ref="C6:C69" si="1">SUM(D6,M6,Q6)</f>
        <v>0</v>
      </c>
      <c r="D6" s="61">
        <f t="shared" ref="D6:D69" si="2">SUM(E6:L6)</f>
        <v>0</v>
      </c>
      <c r="E6" s="64"/>
      <c r="F6" s="64"/>
      <c r="G6" s="64"/>
      <c r="H6" s="64"/>
      <c r="I6" s="64"/>
      <c r="J6" s="67"/>
      <c r="K6" s="67"/>
      <c r="L6" s="67"/>
      <c r="M6" s="60">
        <f t="shared" ref="M6:M69" si="3">SUM(N6:P6)</f>
        <v>0</v>
      </c>
      <c r="N6" s="64"/>
      <c r="O6" s="67"/>
      <c r="P6" s="67"/>
      <c r="Q6" s="67"/>
      <c r="R6" s="60">
        <f t="shared" ref="R6:R69" si="4">V6/0.16*0.08</f>
        <v>0</v>
      </c>
      <c r="S6" s="60">
        <f t="shared" ref="S6:S69" si="5">V6/0.16*0.005</f>
        <v>0</v>
      </c>
      <c r="T6" s="60">
        <f t="shared" ref="T6:T69" si="6">V6/0.16*0.001</f>
        <v>0</v>
      </c>
      <c r="U6" s="60">
        <f t="shared" ref="U6:U69" si="7">V6/0.16*0.01</f>
        <v>0</v>
      </c>
      <c r="V6" s="60">
        <f t="shared" ref="V6:V69" si="8">((D6+M6)*12*0.16+D6*0.16)/12</f>
        <v>0</v>
      </c>
      <c r="W6" s="60">
        <f t="shared" ref="W6:W69" si="9">(D6+M6)*0.12</f>
        <v>0</v>
      </c>
      <c r="X6" s="60">
        <f t="shared" ref="X6:X69" si="10">(M6+D6)*0.12</f>
        <v>0</v>
      </c>
    </row>
    <row r="7" spans="1:24" ht="18" customHeight="1">
      <c r="A7" s="63">
        <v>3</v>
      </c>
      <c r="B7" s="64"/>
      <c r="C7" s="65">
        <f t="shared" si="1"/>
        <v>0</v>
      </c>
      <c r="D7" s="61">
        <f t="shared" si="2"/>
        <v>0</v>
      </c>
      <c r="E7" s="64"/>
      <c r="F7" s="64"/>
      <c r="G7" s="64"/>
      <c r="H7" s="64"/>
      <c r="I7" s="64"/>
      <c r="J7" s="67"/>
      <c r="K7" s="67"/>
      <c r="L7" s="67"/>
      <c r="M7" s="60">
        <f t="shared" si="3"/>
        <v>0</v>
      </c>
      <c r="N7" s="64"/>
      <c r="O7" s="67"/>
      <c r="P7" s="67"/>
      <c r="Q7" s="67"/>
      <c r="R7" s="60">
        <f t="shared" si="4"/>
        <v>0</v>
      </c>
      <c r="S7" s="60">
        <f t="shared" si="5"/>
        <v>0</v>
      </c>
      <c r="T7" s="60">
        <f t="shared" si="6"/>
        <v>0</v>
      </c>
      <c r="U7" s="60">
        <f t="shared" si="7"/>
        <v>0</v>
      </c>
      <c r="V7" s="60">
        <f t="shared" si="8"/>
        <v>0</v>
      </c>
      <c r="W7" s="60">
        <f t="shared" si="9"/>
        <v>0</v>
      </c>
      <c r="X7" s="60">
        <f t="shared" si="10"/>
        <v>0</v>
      </c>
    </row>
    <row r="8" spans="1:24" ht="18" customHeight="1">
      <c r="A8" s="63">
        <v>4</v>
      </c>
      <c r="B8" s="64"/>
      <c r="C8" s="65">
        <f t="shared" si="1"/>
        <v>0</v>
      </c>
      <c r="D8" s="61">
        <f t="shared" si="2"/>
        <v>0</v>
      </c>
      <c r="E8" s="64"/>
      <c r="F8" s="64"/>
      <c r="G8" s="64"/>
      <c r="H8" s="64"/>
      <c r="I8" s="64"/>
      <c r="J8" s="67"/>
      <c r="K8" s="67"/>
      <c r="L8" s="67"/>
      <c r="M8" s="60">
        <f t="shared" si="3"/>
        <v>0</v>
      </c>
      <c r="N8" s="64"/>
      <c r="O8" s="67"/>
      <c r="P8" s="67"/>
      <c r="Q8" s="67"/>
      <c r="R8" s="60">
        <f t="shared" si="4"/>
        <v>0</v>
      </c>
      <c r="S8" s="60">
        <f t="shared" si="5"/>
        <v>0</v>
      </c>
      <c r="T8" s="60">
        <f t="shared" si="6"/>
        <v>0</v>
      </c>
      <c r="U8" s="60">
        <f t="shared" si="7"/>
        <v>0</v>
      </c>
      <c r="V8" s="60">
        <f t="shared" si="8"/>
        <v>0</v>
      </c>
      <c r="W8" s="60">
        <f t="shared" si="9"/>
        <v>0</v>
      </c>
      <c r="X8" s="60">
        <f t="shared" si="10"/>
        <v>0</v>
      </c>
    </row>
    <row r="9" spans="1:24" ht="18" customHeight="1">
      <c r="A9" s="63">
        <v>5</v>
      </c>
      <c r="B9" s="64"/>
      <c r="C9" s="65">
        <f t="shared" si="1"/>
        <v>0</v>
      </c>
      <c r="D9" s="61">
        <f t="shared" si="2"/>
        <v>0</v>
      </c>
      <c r="E9" s="64"/>
      <c r="F9" s="64"/>
      <c r="G9" s="64"/>
      <c r="H9" s="64"/>
      <c r="I9" s="64"/>
      <c r="J9" s="67"/>
      <c r="K9" s="67"/>
      <c r="L9" s="67"/>
      <c r="M9" s="60">
        <f t="shared" si="3"/>
        <v>0</v>
      </c>
      <c r="N9" s="64"/>
      <c r="O9" s="67"/>
      <c r="P9" s="67"/>
      <c r="Q9" s="67"/>
      <c r="R9" s="60">
        <f t="shared" si="4"/>
        <v>0</v>
      </c>
      <c r="S9" s="60">
        <f t="shared" si="5"/>
        <v>0</v>
      </c>
      <c r="T9" s="60">
        <f t="shared" si="6"/>
        <v>0</v>
      </c>
      <c r="U9" s="60">
        <f t="shared" si="7"/>
        <v>0</v>
      </c>
      <c r="V9" s="60">
        <f t="shared" si="8"/>
        <v>0</v>
      </c>
      <c r="W9" s="60">
        <f t="shared" si="9"/>
        <v>0</v>
      </c>
      <c r="X9" s="60">
        <f t="shared" si="10"/>
        <v>0</v>
      </c>
    </row>
    <row r="10" spans="1:24" ht="18" customHeight="1">
      <c r="A10" s="63">
        <v>6</v>
      </c>
      <c r="B10" s="64"/>
      <c r="C10" s="65">
        <f t="shared" si="1"/>
        <v>0</v>
      </c>
      <c r="D10" s="61">
        <f t="shared" si="2"/>
        <v>0</v>
      </c>
      <c r="E10" s="64"/>
      <c r="F10" s="64"/>
      <c r="G10" s="64"/>
      <c r="H10" s="64"/>
      <c r="I10" s="64"/>
      <c r="J10" s="67"/>
      <c r="K10" s="67"/>
      <c r="L10" s="67"/>
      <c r="M10" s="60">
        <f t="shared" si="3"/>
        <v>0</v>
      </c>
      <c r="N10" s="64"/>
      <c r="O10" s="67"/>
      <c r="P10" s="67"/>
      <c r="Q10" s="67"/>
      <c r="R10" s="60">
        <f t="shared" si="4"/>
        <v>0</v>
      </c>
      <c r="S10" s="60">
        <f t="shared" si="5"/>
        <v>0</v>
      </c>
      <c r="T10" s="60">
        <f t="shared" si="6"/>
        <v>0</v>
      </c>
      <c r="U10" s="60">
        <f t="shared" si="7"/>
        <v>0</v>
      </c>
      <c r="V10" s="60">
        <f t="shared" si="8"/>
        <v>0</v>
      </c>
      <c r="W10" s="60">
        <f t="shared" si="9"/>
        <v>0</v>
      </c>
      <c r="X10" s="60">
        <f t="shared" si="10"/>
        <v>0</v>
      </c>
    </row>
    <row r="11" spans="1:24" ht="18" customHeight="1">
      <c r="A11" s="63">
        <v>7</v>
      </c>
      <c r="B11" s="64"/>
      <c r="C11" s="65">
        <f t="shared" si="1"/>
        <v>0</v>
      </c>
      <c r="D11" s="61">
        <f t="shared" si="2"/>
        <v>0</v>
      </c>
      <c r="E11" s="64"/>
      <c r="F11" s="64"/>
      <c r="G11" s="64"/>
      <c r="H11" s="64"/>
      <c r="I11" s="64"/>
      <c r="J11" s="67"/>
      <c r="K11" s="67"/>
      <c r="L11" s="67"/>
      <c r="M11" s="60">
        <f t="shared" si="3"/>
        <v>0</v>
      </c>
      <c r="N11" s="64"/>
      <c r="O11" s="67"/>
      <c r="P11" s="67"/>
      <c r="Q11" s="67"/>
      <c r="R11" s="60">
        <f t="shared" si="4"/>
        <v>0</v>
      </c>
      <c r="S11" s="60">
        <f t="shared" si="5"/>
        <v>0</v>
      </c>
      <c r="T11" s="60">
        <f t="shared" si="6"/>
        <v>0</v>
      </c>
      <c r="U11" s="60">
        <f t="shared" si="7"/>
        <v>0</v>
      </c>
      <c r="V11" s="60">
        <f t="shared" si="8"/>
        <v>0</v>
      </c>
      <c r="W11" s="60">
        <f t="shared" si="9"/>
        <v>0</v>
      </c>
      <c r="X11" s="60">
        <f t="shared" si="10"/>
        <v>0</v>
      </c>
    </row>
    <row r="12" spans="1:24" ht="18" customHeight="1">
      <c r="A12" s="63">
        <v>8</v>
      </c>
      <c r="B12" s="64"/>
      <c r="C12" s="65">
        <f t="shared" si="1"/>
        <v>0</v>
      </c>
      <c r="D12" s="61">
        <f t="shared" si="2"/>
        <v>0</v>
      </c>
      <c r="E12" s="64"/>
      <c r="F12" s="64"/>
      <c r="G12" s="64"/>
      <c r="H12" s="64"/>
      <c r="I12" s="64"/>
      <c r="J12" s="67"/>
      <c r="K12" s="67"/>
      <c r="L12" s="67"/>
      <c r="M12" s="60">
        <f t="shared" si="3"/>
        <v>0</v>
      </c>
      <c r="N12" s="64"/>
      <c r="O12" s="67"/>
      <c r="P12" s="67"/>
      <c r="Q12" s="67"/>
      <c r="R12" s="60">
        <f t="shared" si="4"/>
        <v>0</v>
      </c>
      <c r="S12" s="60">
        <f t="shared" si="5"/>
        <v>0</v>
      </c>
      <c r="T12" s="60">
        <f t="shared" si="6"/>
        <v>0</v>
      </c>
      <c r="U12" s="60">
        <f t="shared" si="7"/>
        <v>0</v>
      </c>
      <c r="V12" s="60">
        <f t="shared" si="8"/>
        <v>0</v>
      </c>
      <c r="W12" s="60">
        <f t="shared" si="9"/>
        <v>0</v>
      </c>
      <c r="X12" s="60">
        <f t="shared" si="10"/>
        <v>0</v>
      </c>
    </row>
    <row r="13" spans="1:24">
      <c r="A13" s="63">
        <v>9</v>
      </c>
      <c r="B13" s="64"/>
      <c r="C13" s="65">
        <f t="shared" si="1"/>
        <v>0</v>
      </c>
      <c r="D13" s="61">
        <f t="shared" si="2"/>
        <v>0</v>
      </c>
      <c r="E13" s="64"/>
      <c r="F13" s="64"/>
      <c r="G13" s="64"/>
      <c r="H13" s="64"/>
      <c r="I13" s="64"/>
      <c r="J13" s="67"/>
      <c r="K13" s="67"/>
      <c r="L13" s="67"/>
      <c r="M13" s="60">
        <f t="shared" si="3"/>
        <v>0</v>
      </c>
      <c r="N13" s="64"/>
      <c r="O13" s="67"/>
      <c r="P13" s="67"/>
      <c r="Q13" s="67"/>
      <c r="R13" s="60">
        <f t="shared" si="4"/>
        <v>0</v>
      </c>
      <c r="S13" s="60">
        <f t="shared" si="5"/>
        <v>0</v>
      </c>
      <c r="T13" s="60">
        <f t="shared" si="6"/>
        <v>0</v>
      </c>
      <c r="U13" s="60">
        <f t="shared" si="7"/>
        <v>0</v>
      </c>
      <c r="V13" s="60">
        <f t="shared" si="8"/>
        <v>0</v>
      </c>
      <c r="W13" s="60">
        <f t="shared" si="9"/>
        <v>0</v>
      </c>
      <c r="X13" s="60">
        <f t="shared" si="10"/>
        <v>0</v>
      </c>
    </row>
    <row r="14" spans="1:24">
      <c r="A14" s="63">
        <v>10</v>
      </c>
      <c r="B14" s="64"/>
      <c r="C14" s="65">
        <f t="shared" si="1"/>
        <v>0</v>
      </c>
      <c r="D14" s="61">
        <f t="shared" si="2"/>
        <v>0</v>
      </c>
      <c r="E14" s="64"/>
      <c r="F14" s="64"/>
      <c r="G14" s="64"/>
      <c r="H14" s="64"/>
      <c r="I14" s="64"/>
      <c r="J14" s="67"/>
      <c r="K14" s="67"/>
      <c r="L14" s="67"/>
      <c r="M14" s="60">
        <f t="shared" si="3"/>
        <v>0</v>
      </c>
      <c r="N14" s="64"/>
      <c r="O14" s="67"/>
      <c r="P14" s="67"/>
      <c r="Q14" s="67"/>
      <c r="R14" s="60">
        <f t="shared" si="4"/>
        <v>0</v>
      </c>
      <c r="S14" s="60">
        <f t="shared" si="5"/>
        <v>0</v>
      </c>
      <c r="T14" s="60">
        <f t="shared" si="6"/>
        <v>0</v>
      </c>
      <c r="U14" s="60">
        <f t="shared" si="7"/>
        <v>0</v>
      </c>
      <c r="V14" s="60">
        <f t="shared" si="8"/>
        <v>0</v>
      </c>
      <c r="W14" s="60">
        <f t="shared" si="9"/>
        <v>0</v>
      </c>
      <c r="X14" s="60">
        <f t="shared" si="10"/>
        <v>0</v>
      </c>
    </row>
    <row r="15" spans="1:24">
      <c r="A15" s="63">
        <v>11</v>
      </c>
      <c r="B15" s="64"/>
      <c r="C15" s="65">
        <f t="shared" si="1"/>
        <v>0</v>
      </c>
      <c r="D15" s="61">
        <f t="shared" si="2"/>
        <v>0</v>
      </c>
      <c r="E15" s="64"/>
      <c r="F15" s="64"/>
      <c r="G15" s="64"/>
      <c r="H15" s="64"/>
      <c r="I15" s="64"/>
      <c r="J15" s="67"/>
      <c r="K15" s="67"/>
      <c r="L15" s="67"/>
      <c r="M15" s="60">
        <f t="shared" si="3"/>
        <v>0</v>
      </c>
      <c r="N15" s="64"/>
      <c r="O15" s="67"/>
      <c r="P15" s="67"/>
      <c r="Q15" s="67"/>
      <c r="R15" s="60">
        <f t="shared" si="4"/>
        <v>0</v>
      </c>
      <c r="S15" s="60">
        <f t="shared" si="5"/>
        <v>0</v>
      </c>
      <c r="T15" s="60">
        <f t="shared" si="6"/>
        <v>0</v>
      </c>
      <c r="U15" s="60">
        <f t="shared" si="7"/>
        <v>0</v>
      </c>
      <c r="V15" s="60">
        <f t="shared" si="8"/>
        <v>0</v>
      </c>
      <c r="W15" s="60">
        <f t="shared" si="9"/>
        <v>0</v>
      </c>
      <c r="X15" s="60">
        <f t="shared" si="10"/>
        <v>0</v>
      </c>
    </row>
    <row r="16" spans="1:24">
      <c r="A16" s="63">
        <v>12</v>
      </c>
      <c r="B16" s="64"/>
      <c r="C16" s="65">
        <f t="shared" si="1"/>
        <v>0</v>
      </c>
      <c r="D16" s="61">
        <f t="shared" si="2"/>
        <v>0</v>
      </c>
      <c r="E16" s="64"/>
      <c r="F16" s="64"/>
      <c r="G16" s="64"/>
      <c r="H16" s="64"/>
      <c r="I16" s="64"/>
      <c r="J16" s="67"/>
      <c r="K16" s="67"/>
      <c r="L16" s="67"/>
      <c r="M16" s="60">
        <f t="shared" si="3"/>
        <v>0</v>
      </c>
      <c r="N16" s="64"/>
      <c r="O16" s="67"/>
      <c r="P16" s="67"/>
      <c r="Q16" s="67"/>
      <c r="R16" s="60">
        <f t="shared" si="4"/>
        <v>0</v>
      </c>
      <c r="S16" s="60">
        <f t="shared" si="5"/>
        <v>0</v>
      </c>
      <c r="T16" s="60">
        <f t="shared" si="6"/>
        <v>0</v>
      </c>
      <c r="U16" s="60">
        <f t="shared" si="7"/>
        <v>0</v>
      </c>
      <c r="V16" s="60">
        <f t="shared" si="8"/>
        <v>0</v>
      </c>
      <c r="W16" s="60">
        <f t="shared" si="9"/>
        <v>0</v>
      </c>
      <c r="X16" s="60">
        <f t="shared" si="10"/>
        <v>0</v>
      </c>
    </row>
    <row r="17" spans="1:24">
      <c r="A17" s="63">
        <v>13</v>
      </c>
      <c r="B17" s="64"/>
      <c r="C17" s="65">
        <f t="shared" si="1"/>
        <v>0</v>
      </c>
      <c r="D17" s="61">
        <f t="shared" si="2"/>
        <v>0</v>
      </c>
      <c r="E17" s="64"/>
      <c r="F17" s="64"/>
      <c r="G17" s="64"/>
      <c r="H17" s="64"/>
      <c r="I17" s="64"/>
      <c r="J17" s="67"/>
      <c r="K17" s="67"/>
      <c r="L17" s="67"/>
      <c r="M17" s="60">
        <f t="shared" si="3"/>
        <v>0</v>
      </c>
      <c r="N17" s="64"/>
      <c r="O17" s="67"/>
      <c r="P17" s="67"/>
      <c r="Q17" s="67"/>
      <c r="R17" s="60">
        <f t="shared" si="4"/>
        <v>0</v>
      </c>
      <c r="S17" s="60">
        <f t="shared" si="5"/>
        <v>0</v>
      </c>
      <c r="T17" s="60">
        <f t="shared" si="6"/>
        <v>0</v>
      </c>
      <c r="U17" s="60">
        <f t="shared" si="7"/>
        <v>0</v>
      </c>
      <c r="V17" s="60">
        <f t="shared" si="8"/>
        <v>0</v>
      </c>
      <c r="W17" s="60">
        <f t="shared" si="9"/>
        <v>0</v>
      </c>
      <c r="X17" s="60">
        <f t="shared" si="10"/>
        <v>0</v>
      </c>
    </row>
    <row r="18" spans="1:24">
      <c r="A18" s="63">
        <v>14</v>
      </c>
      <c r="B18" s="64"/>
      <c r="C18" s="65">
        <f t="shared" si="1"/>
        <v>0</v>
      </c>
      <c r="D18" s="61">
        <f t="shared" si="2"/>
        <v>0</v>
      </c>
      <c r="E18" s="64"/>
      <c r="F18" s="64"/>
      <c r="G18" s="64"/>
      <c r="H18" s="64"/>
      <c r="I18" s="64"/>
      <c r="J18" s="67"/>
      <c r="K18" s="67"/>
      <c r="L18" s="67"/>
      <c r="M18" s="60">
        <f t="shared" si="3"/>
        <v>0</v>
      </c>
      <c r="N18" s="64"/>
      <c r="O18" s="67"/>
      <c r="P18" s="67"/>
      <c r="Q18" s="67"/>
      <c r="R18" s="60">
        <f t="shared" si="4"/>
        <v>0</v>
      </c>
      <c r="S18" s="60">
        <f t="shared" si="5"/>
        <v>0</v>
      </c>
      <c r="T18" s="60">
        <f t="shared" si="6"/>
        <v>0</v>
      </c>
      <c r="U18" s="60">
        <f t="shared" si="7"/>
        <v>0</v>
      </c>
      <c r="V18" s="60">
        <f t="shared" si="8"/>
        <v>0</v>
      </c>
      <c r="W18" s="60">
        <f t="shared" si="9"/>
        <v>0</v>
      </c>
      <c r="X18" s="60">
        <f t="shared" si="10"/>
        <v>0</v>
      </c>
    </row>
    <row r="19" spans="1:24">
      <c r="A19" s="63">
        <v>15</v>
      </c>
      <c r="B19" s="64"/>
      <c r="C19" s="65">
        <f t="shared" si="1"/>
        <v>0</v>
      </c>
      <c r="D19" s="61">
        <f t="shared" si="2"/>
        <v>0</v>
      </c>
      <c r="E19" s="64"/>
      <c r="F19" s="64"/>
      <c r="G19" s="64"/>
      <c r="H19" s="64"/>
      <c r="I19" s="64"/>
      <c r="J19" s="67"/>
      <c r="K19" s="67"/>
      <c r="L19" s="67"/>
      <c r="M19" s="60">
        <f t="shared" si="3"/>
        <v>0</v>
      </c>
      <c r="N19" s="64"/>
      <c r="O19" s="67"/>
      <c r="P19" s="67"/>
      <c r="Q19" s="67"/>
      <c r="R19" s="60">
        <f t="shared" si="4"/>
        <v>0</v>
      </c>
      <c r="S19" s="60">
        <f t="shared" si="5"/>
        <v>0</v>
      </c>
      <c r="T19" s="60">
        <f t="shared" si="6"/>
        <v>0</v>
      </c>
      <c r="U19" s="60">
        <f t="shared" si="7"/>
        <v>0</v>
      </c>
      <c r="V19" s="60">
        <f t="shared" si="8"/>
        <v>0</v>
      </c>
      <c r="W19" s="60">
        <f t="shared" si="9"/>
        <v>0</v>
      </c>
      <c r="X19" s="60">
        <f t="shared" si="10"/>
        <v>0</v>
      </c>
    </row>
    <row r="20" spans="1:24">
      <c r="A20" s="63">
        <v>16</v>
      </c>
      <c r="B20" s="64"/>
      <c r="C20" s="65">
        <f t="shared" si="1"/>
        <v>0</v>
      </c>
      <c r="D20" s="61">
        <f t="shared" si="2"/>
        <v>0</v>
      </c>
      <c r="E20" s="64"/>
      <c r="F20" s="64"/>
      <c r="G20" s="64"/>
      <c r="H20" s="64"/>
      <c r="I20" s="64"/>
      <c r="J20" s="67"/>
      <c r="K20" s="67"/>
      <c r="L20" s="67"/>
      <c r="M20" s="60">
        <f t="shared" si="3"/>
        <v>0</v>
      </c>
      <c r="N20" s="64"/>
      <c r="O20" s="67"/>
      <c r="P20" s="67"/>
      <c r="Q20" s="67"/>
      <c r="R20" s="60">
        <f t="shared" si="4"/>
        <v>0</v>
      </c>
      <c r="S20" s="60">
        <f t="shared" si="5"/>
        <v>0</v>
      </c>
      <c r="T20" s="60">
        <f t="shared" si="6"/>
        <v>0</v>
      </c>
      <c r="U20" s="60">
        <f t="shared" si="7"/>
        <v>0</v>
      </c>
      <c r="V20" s="60">
        <f t="shared" si="8"/>
        <v>0</v>
      </c>
      <c r="W20" s="60">
        <f t="shared" si="9"/>
        <v>0</v>
      </c>
      <c r="X20" s="60">
        <f t="shared" si="10"/>
        <v>0</v>
      </c>
    </row>
    <row r="21" spans="1:24">
      <c r="A21" s="63">
        <v>17</v>
      </c>
      <c r="B21" s="64"/>
      <c r="C21" s="65">
        <f t="shared" si="1"/>
        <v>0</v>
      </c>
      <c r="D21" s="61">
        <f t="shared" si="2"/>
        <v>0</v>
      </c>
      <c r="E21" s="64"/>
      <c r="F21" s="64"/>
      <c r="G21" s="64"/>
      <c r="H21" s="64"/>
      <c r="I21" s="64"/>
      <c r="J21" s="67"/>
      <c r="K21" s="67"/>
      <c r="L21" s="67"/>
      <c r="M21" s="60">
        <f t="shared" si="3"/>
        <v>0</v>
      </c>
      <c r="N21" s="64"/>
      <c r="O21" s="67"/>
      <c r="P21" s="67"/>
      <c r="Q21" s="67"/>
      <c r="R21" s="60">
        <f t="shared" si="4"/>
        <v>0</v>
      </c>
      <c r="S21" s="60">
        <f t="shared" si="5"/>
        <v>0</v>
      </c>
      <c r="T21" s="60">
        <f t="shared" si="6"/>
        <v>0</v>
      </c>
      <c r="U21" s="60">
        <f t="shared" si="7"/>
        <v>0</v>
      </c>
      <c r="V21" s="60">
        <f t="shared" si="8"/>
        <v>0</v>
      </c>
      <c r="W21" s="60">
        <f t="shared" si="9"/>
        <v>0</v>
      </c>
      <c r="X21" s="60">
        <f t="shared" si="10"/>
        <v>0</v>
      </c>
    </row>
    <row r="22" spans="1:24">
      <c r="A22" s="63">
        <v>18</v>
      </c>
      <c r="B22" s="64"/>
      <c r="C22" s="65">
        <f t="shared" si="1"/>
        <v>0</v>
      </c>
      <c r="D22" s="61">
        <f t="shared" si="2"/>
        <v>0</v>
      </c>
      <c r="E22" s="64"/>
      <c r="F22" s="64"/>
      <c r="G22" s="64"/>
      <c r="H22" s="64"/>
      <c r="I22" s="64"/>
      <c r="J22" s="67"/>
      <c r="K22" s="67"/>
      <c r="L22" s="67"/>
      <c r="M22" s="60">
        <f t="shared" si="3"/>
        <v>0</v>
      </c>
      <c r="N22" s="64"/>
      <c r="O22" s="67"/>
      <c r="P22" s="67"/>
      <c r="Q22" s="67"/>
      <c r="R22" s="60">
        <f t="shared" si="4"/>
        <v>0</v>
      </c>
      <c r="S22" s="60">
        <f t="shared" si="5"/>
        <v>0</v>
      </c>
      <c r="T22" s="60">
        <f t="shared" si="6"/>
        <v>0</v>
      </c>
      <c r="U22" s="60">
        <f t="shared" si="7"/>
        <v>0</v>
      </c>
      <c r="V22" s="60">
        <f t="shared" si="8"/>
        <v>0</v>
      </c>
      <c r="W22" s="60">
        <f t="shared" si="9"/>
        <v>0</v>
      </c>
      <c r="X22" s="60">
        <f t="shared" si="10"/>
        <v>0</v>
      </c>
    </row>
    <row r="23" spans="1:24">
      <c r="A23" s="63">
        <v>19</v>
      </c>
      <c r="B23" s="64"/>
      <c r="C23" s="65">
        <f t="shared" si="1"/>
        <v>0</v>
      </c>
      <c r="D23" s="61">
        <f t="shared" si="2"/>
        <v>0</v>
      </c>
      <c r="E23" s="64"/>
      <c r="F23" s="64"/>
      <c r="G23" s="64"/>
      <c r="H23" s="64"/>
      <c r="I23" s="64"/>
      <c r="J23" s="67"/>
      <c r="K23" s="67"/>
      <c r="L23" s="67"/>
      <c r="M23" s="60">
        <f t="shared" si="3"/>
        <v>0</v>
      </c>
      <c r="N23" s="64"/>
      <c r="O23" s="67"/>
      <c r="P23" s="67"/>
      <c r="Q23" s="67"/>
      <c r="R23" s="60">
        <f t="shared" si="4"/>
        <v>0</v>
      </c>
      <c r="S23" s="60">
        <f t="shared" si="5"/>
        <v>0</v>
      </c>
      <c r="T23" s="60">
        <f t="shared" si="6"/>
        <v>0</v>
      </c>
      <c r="U23" s="60">
        <f t="shared" si="7"/>
        <v>0</v>
      </c>
      <c r="V23" s="60">
        <f t="shared" si="8"/>
        <v>0</v>
      </c>
      <c r="W23" s="60">
        <f t="shared" si="9"/>
        <v>0</v>
      </c>
      <c r="X23" s="60">
        <f t="shared" si="10"/>
        <v>0</v>
      </c>
    </row>
    <row r="24" spans="1:24">
      <c r="A24" s="63">
        <v>20</v>
      </c>
      <c r="B24" s="64"/>
      <c r="C24" s="65">
        <f t="shared" si="1"/>
        <v>0</v>
      </c>
      <c r="D24" s="61">
        <f t="shared" si="2"/>
        <v>0</v>
      </c>
      <c r="E24" s="64"/>
      <c r="F24" s="64"/>
      <c r="G24" s="64"/>
      <c r="H24" s="64"/>
      <c r="I24" s="64"/>
      <c r="J24" s="67"/>
      <c r="K24" s="67"/>
      <c r="L24" s="67"/>
      <c r="M24" s="60">
        <f t="shared" si="3"/>
        <v>0</v>
      </c>
      <c r="N24" s="64"/>
      <c r="O24" s="67"/>
      <c r="P24" s="67"/>
      <c r="Q24" s="67"/>
      <c r="R24" s="60">
        <f t="shared" si="4"/>
        <v>0</v>
      </c>
      <c r="S24" s="60">
        <f t="shared" si="5"/>
        <v>0</v>
      </c>
      <c r="T24" s="60">
        <f t="shared" si="6"/>
        <v>0</v>
      </c>
      <c r="U24" s="60">
        <f t="shared" si="7"/>
        <v>0</v>
      </c>
      <c r="V24" s="60">
        <f t="shared" si="8"/>
        <v>0</v>
      </c>
      <c r="W24" s="60">
        <f t="shared" si="9"/>
        <v>0</v>
      </c>
      <c r="X24" s="60">
        <f t="shared" si="10"/>
        <v>0</v>
      </c>
    </row>
    <row r="25" spans="1:24">
      <c r="A25" s="63">
        <v>21</v>
      </c>
      <c r="B25" s="64"/>
      <c r="C25" s="65">
        <f t="shared" si="1"/>
        <v>0</v>
      </c>
      <c r="D25" s="61">
        <f t="shared" si="2"/>
        <v>0</v>
      </c>
      <c r="E25" s="64"/>
      <c r="F25" s="64"/>
      <c r="G25" s="64"/>
      <c r="H25" s="64"/>
      <c r="I25" s="64"/>
      <c r="J25" s="67"/>
      <c r="K25" s="67"/>
      <c r="L25" s="67"/>
      <c r="M25" s="60">
        <f t="shared" si="3"/>
        <v>0</v>
      </c>
      <c r="N25" s="64"/>
      <c r="O25" s="67"/>
      <c r="P25" s="67"/>
      <c r="Q25" s="67"/>
      <c r="R25" s="60">
        <f t="shared" si="4"/>
        <v>0</v>
      </c>
      <c r="S25" s="60">
        <f t="shared" si="5"/>
        <v>0</v>
      </c>
      <c r="T25" s="60">
        <f t="shared" si="6"/>
        <v>0</v>
      </c>
      <c r="U25" s="60">
        <f t="shared" si="7"/>
        <v>0</v>
      </c>
      <c r="V25" s="60">
        <f t="shared" si="8"/>
        <v>0</v>
      </c>
      <c r="W25" s="60">
        <f t="shared" si="9"/>
        <v>0</v>
      </c>
      <c r="X25" s="60">
        <f t="shared" si="10"/>
        <v>0</v>
      </c>
    </row>
    <row r="26" spans="1:24">
      <c r="A26" s="63">
        <v>22</v>
      </c>
      <c r="B26" s="64"/>
      <c r="C26" s="65">
        <f t="shared" si="1"/>
        <v>0</v>
      </c>
      <c r="D26" s="61">
        <f t="shared" si="2"/>
        <v>0</v>
      </c>
      <c r="E26" s="64"/>
      <c r="F26" s="64"/>
      <c r="G26" s="64"/>
      <c r="H26" s="64"/>
      <c r="I26" s="64"/>
      <c r="J26" s="67"/>
      <c r="K26" s="67"/>
      <c r="L26" s="67"/>
      <c r="M26" s="60">
        <f t="shared" si="3"/>
        <v>0</v>
      </c>
      <c r="N26" s="64"/>
      <c r="O26" s="67"/>
      <c r="P26" s="67"/>
      <c r="Q26" s="67"/>
      <c r="R26" s="60">
        <f t="shared" si="4"/>
        <v>0</v>
      </c>
      <c r="S26" s="60">
        <f t="shared" si="5"/>
        <v>0</v>
      </c>
      <c r="T26" s="60">
        <f t="shared" si="6"/>
        <v>0</v>
      </c>
      <c r="U26" s="60">
        <f t="shared" si="7"/>
        <v>0</v>
      </c>
      <c r="V26" s="60">
        <f t="shared" si="8"/>
        <v>0</v>
      </c>
      <c r="W26" s="60">
        <f t="shared" si="9"/>
        <v>0</v>
      </c>
      <c r="X26" s="60">
        <f t="shared" si="10"/>
        <v>0</v>
      </c>
    </row>
    <row r="27" spans="1:24">
      <c r="A27" s="63">
        <v>23</v>
      </c>
      <c r="B27" s="64"/>
      <c r="C27" s="65">
        <f t="shared" si="1"/>
        <v>0</v>
      </c>
      <c r="D27" s="61">
        <f t="shared" si="2"/>
        <v>0</v>
      </c>
      <c r="E27" s="64"/>
      <c r="F27" s="64"/>
      <c r="G27" s="64"/>
      <c r="H27" s="64"/>
      <c r="I27" s="64"/>
      <c r="J27" s="67"/>
      <c r="K27" s="67"/>
      <c r="L27" s="67"/>
      <c r="M27" s="60">
        <f t="shared" si="3"/>
        <v>0</v>
      </c>
      <c r="N27" s="64"/>
      <c r="O27" s="67"/>
      <c r="P27" s="67"/>
      <c r="Q27" s="67"/>
      <c r="R27" s="60">
        <f t="shared" si="4"/>
        <v>0</v>
      </c>
      <c r="S27" s="60">
        <f t="shared" si="5"/>
        <v>0</v>
      </c>
      <c r="T27" s="60">
        <f t="shared" si="6"/>
        <v>0</v>
      </c>
      <c r="U27" s="60">
        <f t="shared" si="7"/>
        <v>0</v>
      </c>
      <c r="V27" s="60">
        <f t="shared" si="8"/>
        <v>0</v>
      </c>
      <c r="W27" s="60">
        <f t="shared" si="9"/>
        <v>0</v>
      </c>
      <c r="X27" s="60">
        <f t="shared" si="10"/>
        <v>0</v>
      </c>
    </row>
    <row r="28" spans="1:24">
      <c r="A28" s="63">
        <v>24</v>
      </c>
      <c r="B28" s="64"/>
      <c r="C28" s="65">
        <f t="shared" si="1"/>
        <v>0</v>
      </c>
      <c r="D28" s="61">
        <f t="shared" si="2"/>
        <v>0</v>
      </c>
      <c r="E28" s="64"/>
      <c r="F28" s="64"/>
      <c r="G28" s="64"/>
      <c r="H28" s="64"/>
      <c r="I28" s="64"/>
      <c r="J28" s="67"/>
      <c r="K28" s="67"/>
      <c r="L28" s="67"/>
      <c r="M28" s="60">
        <f t="shared" si="3"/>
        <v>0</v>
      </c>
      <c r="N28" s="64"/>
      <c r="O28" s="67"/>
      <c r="P28" s="67"/>
      <c r="Q28" s="67"/>
      <c r="R28" s="60">
        <f t="shared" si="4"/>
        <v>0</v>
      </c>
      <c r="S28" s="60">
        <f t="shared" si="5"/>
        <v>0</v>
      </c>
      <c r="T28" s="60">
        <f t="shared" si="6"/>
        <v>0</v>
      </c>
      <c r="U28" s="60">
        <f t="shared" si="7"/>
        <v>0</v>
      </c>
      <c r="V28" s="60">
        <f t="shared" si="8"/>
        <v>0</v>
      </c>
      <c r="W28" s="60">
        <f t="shared" si="9"/>
        <v>0</v>
      </c>
      <c r="X28" s="60">
        <f t="shared" si="10"/>
        <v>0</v>
      </c>
    </row>
    <row r="29" spans="1:24">
      <c r="A29" s="63">
        <v>25</v>
      </c>
      <c r="B29" s="64"/>
      <c r="C29" s="65">
        <f t="shared" si="1"/>
        <v>0</v>
      </c>
      <c r="D29" s="61">
        <f t="shared" si="2"/>
        <v>0</v>
      </c>
      <c r="E29" s="64"/>
      <c r="F29" s="64"/>
      <c r="G29" s="64"/>
      <c r="H29" s="64"/>
      <c r="I29" s="64"/>
      <c r="J29" s="67"/>
      <c r="K29" s="67"/>
      <c r="L29" s="67"/>
      <c r="M29" s="60">
        <f t="shared" si="3"/>
        <v>0</v>
      </c>
      <c r="N29" s="64"/>
      <c r="O29" s="67"/>
      <c r="P29" s="67"/>
      <c r="Q29" s="67"/>
      <c r="R29" s="60">
        <f t="shared" si="4"/>
        <v>0</v>
      </c>
      <c r="S29" s="60">
        <f t="shared" si="5"/>
        <v>0</v>
      </c>
      <c r="T29" s="60">
        <f t="shared" si="6"/>
        <v>0</v>
      </c>
      <c r="U29" s="60">
        <f t="shared" si="7"/>
        <v>0</v>
      </c>
      <c r="V29" s="60">
        <f t="shared" si="8"/>
        <v>0</v>
      </c>
      <c r="W29" s="60">
        <f t="shared" si="9"/>
        <v>0</v>
      </c>
      <c r="X29" s="60">
        <f t="shared" si="10"/>
        <v>0</v>
      </c>
    </row>
    <row r="30" spans="1:24">
      <c r="A30" s="63">
        <v>26</v>
      </c>
      <c r="B30" s="64"/>
      <c r="C30" s="65">
        <f t="shared" si="1"/>
        <v>0</v>
      </c>
      <c r="D30" s="61">
        <f t="shared" si="2"/>
        <v>0</v>
      </c>
      <c r="E30" s="64"/>
      <c r="F30" s="64"/>
      <c r="G30" s="64"/>
      <c r="H30" s="64"/>
      <c r="I30" s="64"/>
      <c r="J30" s="67"/>
      <c r="K30" s="67"/>
      <c r="L30" s="67"/>
      <c r="M30" s="60">
        <f t="shared" si="3"/>
        <v>0</v>
      </c>
      <c r="N30" s="64"/>
      <c r="O30" s="67"/>
      <c r="P30" s="67"/>
      <c r="Q30" s="67"/>
      <c r="R30" s="60">
        <f t="shared" si="4"/>
        <v>0</v>
      </c>
      <c r="S30" s="60">
        <f t="shared" si="5"/>
        <v>0</v>
      </c>
      <c r="T30" s="60">
        <f t="shared" si="6"/>
        <v>0</v>
      </c>
      <c r="U30" s="60">
        <f t="shared" si="7"/>
        <v>0</v>
      </c>
      <c r="V30" s="60">
        <f t="shared" si="8"/>
        <v>0</v>
      </c>
      <c r="W30" s="60">
        <f t="shared" si="9"/>
        <v>0</v>
      </c>
      <c r="X30" s="60">
        <f t="shared" si="10"/>
        <v>0</v>
      </c>
    </row>
    <row r="31" spans="1:24">
      <c r="A31" s="63">
        <v>27</v>
      </c>
      <c r="B31" s="64"/>
      <c r="C31" s="65">
        <f t="shared" si="1"/>
        <v>0</v>
      </c>
      <c r="D31" s="61">
        <f t="shared" si="2"/>
        <v>0</v>
      </c>
      <c r="E31" s="64"/>
      <c r="F31" s="64"/>
      <c r="G31" s="64"/>
      <c r="H31" s="64"/>
      <c r="I31" s="64"/>
      <c r="J31" s="67"/>
      <c r="K31" s="67"/>
      <c r="L31" s="67"/>
      <c r="M31" s="60">
        <f t="shared" si="3"/>
        <v>0</v>
      </c>
      <c r="N31" s="64"/>
      <c r="O31" s="67"/>
      <c r="P31" s="67"/>
      <c r="Q31" s="67"/>
      <c r="R31" s="60">
        <f t="shared" si="4"/>
        <v>0</v>
      </c>
      <c r="S31" s="60">
        <f t="shared" si="5"/>
        <v>0</v>
      </c>
      <c r="T31" s="60">
        <f t="shared" si="6"/>
        <v>0</v>
      </c>
      <c r="U31" s="60">
        <f t="shared" si="7"/>
        <v>0</v>
      </c>
      <c r="V31" s="60">
        <f t="shared" si="8"/>
        <v>0</v>
      </c>
      <c r="W31" s="60">
        <f t="shared" si="9"/>
        <v>0</v>
      </c>
      <c r="X31" s="60">
        <f t="shared" si="10"/>
        <v>0</v>
      </c>
    </row>
    <row r="32" spans="1:24">
      <c r="A32" s="63">
        <v>28</v>
      </c>
      <c r="B32" s="64"/>
      <c r="C32" s="65">
        <f t="shared" si="1"/>
        <v>0</v>
      </c>
      <c r="D32" s="61">
        <f t="shared" si="2"/>
        <v>0</v>
      </c>
      <c r="E32" s="64"/>
      <c r="F32" s="64"/>
      <c r="G32" s="64"/>
      <c r="H32" s="64"/>
      <c r="I32" s="64"/>
      <c r="J32" s="67"/>
      <c r="K32" s="67"/>
      <c r="L32" s="67"/>
      <c r="M32" s="60">
        <f t="shared" si="3"/>
        <v>0</v>
      </c>
      <c r="N32" s="64"/>
      <c r="O32" s="67"/>
      <c r="P32" s="67"/>
      <c r="Q32" s="67"/>
      <c r="R32" s="60">
        <f t="shared" si="4"/>
        <v>0</v>
      </c>
      <c r="S32" s="60">
        <f t="shared" si="5"/>
        <v>0</v>
      </c>
      <c r="T32" s="60">
        <f t="shared" si="6"/>
        <v>0</v>
      </c>
      <c r="U32" s="60">
        <f t="shared" si="7"/>
        <v>0</v>
      </c>
      <c r="V32" s="60">
        <f t="shared" si="8"/>
        <v>0</v>
      </c>
      <c r="W32" s="60">
        <f t="shared" si="9"/>
        <v>0</v>
      </c>
      <c r="X32" s="60">
        <f t="shared" si="10"/>
        <v>0</v>
      </c>
    </row>
    <row r="33" spans="1:24">
      <c r="A33" s="63">
        <v>29</v>
      </c>
      <c r="B33" s="64"/>
      <c r="C33" s="65">
        <f t="shared" si="1"/>
        <v>0</v>
      </c>
      <c r="D33" s="61">
        <f t="shared" si="2"/>
        <v>0</v>
      </c>
      <c r="E33" s="64"/>
      <c r="F33" s="64"/>
      <c r="G33" s="64"/>
      <c r="H33" s="64"/>
      <c r="I33" s="64"/>
      <c r="J33" s="67"/>
      <c r="K33" s="67"/>
      <c r="L33" s="67"/>
      <c r="M33" s="60">
        <f t="shared" si="3"/>
        <v>0</v>
      </c>
      <c r="N33" s="64"/>
      <c r="O33" s="67"/>
      <c r="P33" s="67"/>
      <c r="Q33" s="67"/>
      <c r="R33" s="60">
        <f t="shared" si="4"/>
        <v>0</v>
      </c>
      <c r="S33" s="60">
        <f t="shared" si="5"/>
        <v>0</v>
      </c>
      <c r="T33" s="60">
        <f t="shared" si="6"/>
        <v>0</v>
      </c>
      <c r="U33" s="60">
        <f t="shared" si="7"/>
        <v>0</v>
      </c>
      <c r="V33" s="60">
        <f t="shared" si="8"/>
        <v>0</v>
      </c>
      <c r="W33" s="60">
        <f t="shared" si="9"/>
        <v>0</v>
      </c>
      <c r="X33" s="60">
        <f t="shared" si="10"/>
        <v>0</v>
      </c>
    </row>
    <row r="34" spans="1:24">
      <c r="A34" s="63">
        <v>30</v>
      </c>
      <c r="B34" s="64"/>
      <c r="C34" s="65">
        <f t="shared" si="1"/>
        <v>0</v>
      </c>
      <c r="D34" s="61">
        <f t="shared" si="2"/>
        <v>0</v>
      </c>
      <c r="E34" s="64"/>
      <c r="F34" s="64"/>
      <c r="G34" s="64"/>
      <c r="H34" s="64"/>
      <c r="I34" s="64"/>
      <c r="J34" s="67"/>
      <c r="K34" s="67"/>
      <c r="L34" s="67"/>
      <c r="M34" s="60">
        <f t="shared" si="3"/>
        <v>0</v>
      </c>
      <c r="N34" s="64"/>
      <c r="O34" s="67"/>
      <c r="P34" s="67"/>
      <c r="Q34" s="67"/>
      <c r="R34" s="60">
        <f t="shared" si="4"/>
        <v>0</v>
      </c>
      <c r="S34" s="60">
        <f t="shared" si="5"/>
        <v>0</v>
      </c>
      <c r="T34" s="60">
        <f t="shared" si="6"/>
        <v>0</v>
      </c>
      <c r="U34" s="60">
        <f t="shared" si="7"/>
        <v>0</v>
      </c>
      <c r="V34" s="60">
        <f t="shared" si="8"/>
        <v>0</v>
      </c>
      <c r="W34" s="60">
        <f t="shared" si="9"/>
        <v>0</v>
      </c>
      <c r="X34" s="60">
        <f t="shared" si="10"/>
        <v>0</v>
      </c>
    </row>
    <row r="35" spans="1:24">
      <c r="A35" s="63">
        <v>31</v>
      </c>
      <c r="B35" s="64"/>
      <c r="C35" s="65">
        <f t="shared" si="1"/>
        <v>0</v>
      </c>
      <c r="D35" s="61">
        <f t="shared" si="2"/>
        <v>0</v>
      </c>
      <c r="E35" s="64"/>
      <c r="F35" s="64"/>
      <c r="G35" s="64"/>
      <c r="H35" s="64"/>
      <c r="I35" s="64"/>
      <c r="J35" s="67"/>
      <c r="K35" s="67"/>
      <c r="L35" s="67"/>
      <c r="M35" s="60">
        <f t="shared" si="3"/>
        <v>0</v>
      </c>
      <c r="N35" s="64"/>
      <c r="O35" s="67"/>
      <c r="P35" s="67"/>
      <c r="Q35" s="67"/>
      <c r="R35" s="60">
        <f t="shared" si="4"/>
        <v>0</v>
      </c>
      <c r="S35" s="60">
        <f t="shared" si="5"/>
        <v>0</v>
      </c>
      <c r="T35" s="60">
        <f t="shared" si="6"/>
        <v>0</v>
      </c>
      <c r="U35" s="60">
        <f t="shared" si="7"/>
        <v>0</v>
      </c>
      <c r="V35" s="60">
        <f t="shared" si="8"/>
        <v>0</v>
      </c>
      <c r="W35" s="60">
        <f t="shared" si="9"/>
        <v>0</v>
      </c>
      <c r="X35" s="60">
        <f t="shared" si="10"/>
        <v>0</v>
      </c>
    </row>
    <row r="36" spans="1:24">
      <c r="A36" s="63">
        <v>32</v>
      </c>
      <c r="B36" s="64"/>
      <c r="C36" s="65">
        <f t="shared" si="1"/>
        <v>0</v>
      </c>
      <c r="D36" s="61">
        <f t="shared" si="2"/>
        <v>0</v>
      </c>
      <c r="E36" s="64"/>
      <c r="F36" s="64"/>
      <c r="G36" s="64"/>
      <c r="H36" s="64"/>
      <c r="I36" s="64"/>
      <c r="J36" s="67"/>
      <c r="K36" s="67"/>
      <c r="L36" s="67"/>
      <c r="M36" s="60">
        <f t="shared" si="3"/>
        <v>0</v>
      </c>
      <c r="N36" s="64"/>
      <c r="O36" s="67"/>
      <c r="P36" s="67"/>
      <c r="Q36" s="67"/>
      <c r="R36" s="60">
        <f t="shared" si="4"/>
        <v>0</v>
      </c>
      <c r="S36" s="60">
        <f t="shared" si="5"/>
        <v>0</v>
      </c>
      <c r="T36" s="60">
        <f t="shared" si="6"/>
        <v>0</v>
      </c>
      <c r="U36" s="60">
        <f t="shared" si="7"/>
        <v>0</v>
      </c>
      <c r="V36" s="60">
        <f t="shared" si="8"/>
        <v>0</v>
      </c>
      <c r="W36" s="60">
        <f t="shared" si="9"/>
        <v>0</v>
      </c>
      <c r="X36" s="60">
        <f t="shared" si="10"/>
        <v>0</v>
      </c>
    </row>
    <row r="37" spans="1:24">
      <c r="A37" s="63">
        <v>33</v>
      </c>
      <c r="B37" s="64"/>
      <c r="C37" s="65">
        <f t="shared" si="1"/>
        <v>0</v>
      </c>
      <c r="D37" s="61">
        <f t="shared" si="2"/>
        <v>0</v>
      </c>
      <c r="E37" s="64"/>
      <c r="F37" s="64"/>
      <c r="G37" s="64"/>
      <c r="H37" s="64"/>
      <c r="I37" s="64"/>
      <c r="J37" s="67"/>
      <c r="K37" s="67"/>
      <c r="L37" s="67"/>
      <c r="M37" s="60">
        <f t="shared" si="3"/>
        <v>0</v>
      </c>
      <c r="N37" s="64"/>
      <c r="O37" s="67"/>
      <c r="P37" s="67"/>
      <c r="Q37" s="67"/>
      <c r="R37" s="60">
        <f t="shared" si="4"/>
        <v>0</v>
      </c>
      <c r="S37" s="60">
        <f t="shared" si="5"/>
        <v>0</v>
      </c>
      <c r="T37" s="60">
        <f t="shared" si="6"/>
        <v>0</v>
      </c>
      <c r="U37" s="60">
        <f t="shared" si="7"/>
        <v>0</v>
      </c>
      <c r="V37" s="60">
        <f t="shared" si="8"/>
        <v>0</v>
      </c>
      <c r="W37" s="60">
        <f t="shared" si="9"/>
        <v>0</v>
      </c>
      <c r="X37" s="60">
        <f t="shared" si="10"/>
        <v>0</v>
      </c>
    </row>
    <row r="38" spans="1:24">
      <c r="A38" s="63">
        <v>34</v>
      </c>
      <c r="B38" s="64"/>
      <c r="C38" s="65">
        <f t="shared" si="1"/>
        <v>0</v>
      </c>
      <c r="D38" s="61">
        <f t="shared" si="2"/>
        <v>0</v>
      </c>
      <c r="E38" s="64"/>
      <c r="F38" s="64"/>
      <c r="G38" s="64"/>
      <c r="H38" s="64"/>
      <c r="I38" s="64"/>
      <c r="J38" s="67"/>
      <c r="K38" s="67"/>
      <c r="L38" s="67"/>
      <c r="M38" s="60">
        <f t="shared" si="3"/>
        <v>0</v>
      </c>
      <c r="N38" s="64"/>
      <c r="O38" s="67"/>
      <c r="P38" s="67"/>
      <c r="Q38" s="67"/>
      <c r="R38" s="60">
        <f t="shared" si="4"/>
        <v>0</v>
      </c>
      <c r="S38" s="60">
        <f t="shared" si="5"/>
        <v>0</v>
      </c>
      <c r="T38" s="60">
        <f t="shared" si="6"/>
        <v>0</v>
      </c>
      <c r="U38" s="60">
        <f t="shared" si="7"/>
        <v>0</v>
      </c>
      <c r="V38" s="60">
        <f t="shared" si="8"/>
        <v>0</v>
      </c>
      <c r="W38" s="60">
        <f t="shared" si="9"/>
        <v>0</v>
      </c>
      <c r="X38" s="60">
        <f t="shared" si="10"/>
        <v>0</v>
      </c>
    </row>
    <row r="39" spans="1:24">
      <c r="A39" s="63">
        <v>35</v>
      </c>
      <c r="B39" s="64"/>
      <c r="C39" s="65">
        <f t="shared" si="1"/>
        <v>0</v>
      </c>
      <c r="D39" s="61">
        <f t="shared" si="2"/>
        <v>0</v>
      </c>
      <c r="E39" s="64"/>
      <c r="F39" s="64"/>
      <c r="G39" s="64"/>
      <c r="H39" s="64"/>
      <c r="I39" s="64"/>
      <c r="J39" s="67"/>
      <c r="K39" s="67"/>
      <c r="L39" s="67"/>
      <c r="M39" s="60">
        <f t="shared" si="3"/>
        <v>0</v>
      </c>
      <c r="N39" s="64"/>
      <c r="O39" s="67"/>
      <c r="P39" s="67"/>
      <c r="Q39" s="67"/>
      <c r="R39" s="60">
        <f t="shared" si="4"/>
        <v>0</v>
      </c>
      <c r="S39" s="60">
        <f t="shared" si="5"/>
        <v>0</v>
      </c>
      <c r="T39" s="60">
        <f t="shared" si="6"/>
        <v>0</v>
      </c>
      <c r="U39" s="60">
        <f t="shared" si="7"/>
        <v>0</v>
      </c>
      <c r="V39" s="60">
        <f t="shared" si="8"/>
        <v>0</v>
      </c>
      <c r="W39" s="60">
        <f t="shared" si="9"/>
        <v>0</v>
      </c>
      <c r="X39" s="60">
        <f t="shared" si="10"/>
        <v>0</v>
      </c>
    </row>
    <row r="40" spans="1:24">
      <c r="A40" s="63">
        <v>36</v>
      </c>
      <c r="B40" s="64"/>
      <c r="C40" s="65">
        <f t="shared" si="1"/>
        <v>0</v>
      </c>
      <c r="D40" s="61">
        <f t="shared" si="2"/>
        <v>0</v>
      </c>
      <c r="E40" s="64"/>
      <c r="F40" s="64"/>
      <c r="G40" s="64"/>
      <c r="H40" s="64"/>
      <c r="I40" s="64"/>
      <c r="J40" s="67"/>
      <c r="K40" s="67"/>
      <c r="L40" s="67"/>
      <c r="M40" s="60">
        <f t="shared" si="3"/>
        <v>0</v>
      </c>
      <c r="N40" s="64"/>
      <c r="O40" s="67"/>
      <c r="P40" s="67"/>
      <c r="Q40" s="67"/>
      <c r="R40" s="60">
        <f t="shared" si="4"/>
        <v>0</v>
      </c>
      <c r="S40" s="60">
        <f t="shared" si="5"/>
        <v>0</v>
      </c>
      <c r="T40" s="60">
        <f t="shared" si="6"/>
        <v>0</v>
      </c>
      <c r="U40" s="60">
        <f t="shared" si="7"/>
        <v>0</v>
      </c>
      <c r="V40" s="60">
        <f t="shared" si="8"/>
        <v>0</v>
      </c>
      <c r="W40" s="60">
        <f t="shared" si="9"/>
        <v>0</v>
      </c>
      <c r="X40" s="60">
        <f t="shared" si="10"/>
        <v>0</v>
      </c>
    </row>
    <row r="41" spans="1:24">
      <c r="A41" s="63">
        <v>37</v>
      </c>
      <c r="B41" s="64"/>
      <c r="C41" s="65">
        <f t="shared" si="1"/>
        <v>0</v>
      </c>
      <c r="D41" s="61">
        <f t="shared" si="2"/>
        <v>0</v>
      </c>
      <c r="E41" s="64"/>
      <c r="F41" s="64"/>
      <c r="G41" s="64"/>
      <c r="H41" s="64"/>
      <c r="I41" s="64"/>
      <c r="J41" s="67"/>
      <c r="K41" s="67"/>
      <c r="L41" s="67"/>
      <c r="M41" s="60">
        <f t="shared" si="3"/>
        <v>0</v>
      </c>
      <c r="N41" s="64"/>
      <c r="O41" s="67"/>
      <c r="P41" s="67"/>
      <c r="Q41" s="67"/>
      <c r="R41" s="60">
        <f t="shared" si="4"/>
        <v>0</v>
      </c>
      <c r="S41" s="60">
        <f t="shared" si="5"/>
        <v>0</v>
      </c>
      <c r="T41" s="60">
        <f t="shared" si="6"/>
        <v>0</v>
      </c>
      <c r="U41" s="60">
        <f t="shared" si="7"/>
        <v>0</v>
      </c>
      <c r="V41" s="60">
        <f t="shared" si="8"/>
        <v>0</v>
      </c>
      <c r="W41" s="60">
        <f t="shared" si="9"/>
        <v>0</v>
      </c>
      <c r="X41" s="60">
        <f t="shared" si="10"/>
        <v>0</v>
      </c>
    </row>
    <row r="42" spans="1:24">
      <c r="A42" s="63">
        <v>38</v>
      </c>
      <c r="B42" s="64"/>
      <c r="C42" s="65">
        <f t="shared" si="1"/>
        <v>0</v>
      </c>
      <c r="D42" s="61">
        <f t="shared" si="2"/>
        <v>0</v>
      </c>
      <c r="E42" s="64"/>
      <c r="F42" s="64"/>
      <c r="G42" s="64"/>
      <c r="H42" s="64"/>
      <c r="I42" s="64"/>
      <c r="J42" s="67"/>
      <c r="K42" s="67"/>
      <c r="L42" s="67"/>
      <c r="M42" s="60">
        <f t="shared" si="3"/>
        <v>0</v>
      </c>
      <c r="N42" s="64"/>
      <c r="O42" s="67"/>
      <c r="P42" s="67"/>
      <c r="Q42" s="67"/>
      <c r="R42" s="60">
        <f t="shared" si="4"/>
        <v>0</v>
      </c>
      <c r="S42" s="60">
        <f t="shared" si="5"/>
        <v>0</v>
      </c>
      <c r="T42" s="60">
        <f t="shared" si="6"/>
        <v>0</v>
      </c>
      <c r="U42" s="60">
        <f t="shared" si="7"/>
        <v>0</v>
      </c>
      <c r="V42" s="60">
        <f t="shared" si="8"/>
        <v>0</v>
      </c>
      <c r="W42" s="60">
        <f t="shared" si="9"/>
        <v>0</v>
      </c>
      <c r="X42" s="60">
        <f t="shared" si="10"/>
        <v>0</v>
      </c>
    </row>
    <row r="43" spans="1:24">
      <c r="A43" s="63">
        <v>39</v>
      </c>
      <c r="B43" s="64"/>
      <c r="C43" s="65">
        <f t="shared" si="1"/>
        <v>0</v>
      </c>
      <c r="D43" s="61">
        <f t="shared" si="2"/>
        <v>0</v>
      </c>
      <c r="E43" s="64"/>
      <c r="F43" s="64"/>
      <c r="G43" s="64"/>
      <c r="H43" s="64"/>
      <c r="I43" s="64"/>
      <c r="J43" s="67"/>
      <c r="K43" s="67"/>
      <c r="L43" s="67"/>
      <c r="M43" s="60">
        <f t="shared" si="3"/>
        <v>0</v>
      </c>
      <c r="N43" s="64"/>
      <c r="O43" s="67"/>
      <c r="P43" s="67"/>
      <c r="Q43" s="67"/>
      <c r="R43" s="60">
        <f t="shared" si="4"/>
        <v>0</v>
      </c>
      <c r="S43" s="60">
        <f t="shared" si="5"/>
        <v>0</v>
      </c>
      <c r="T43" s="60">
        <f t="shared" si="6"/>
        <v>0</v>
      </c>
      <c r="U43" s="60">
        <f t="shared" si="7"/>
        <v>0</v>
      </c>
      <c r="V43" s="60">
        <f t="shared" si="8"/>
        <v>0</v>
      </c>
      <c r="W43" s="60">
        <f t="shared" si="9"/>
        <v>0</v>
      </c>
      <c r="X43" s="60">
        <f t="shared" si="10"/>
        <v>0</v>
      </c>
    </row>
    <row r="44" spans="1:24">
      <c r="A44" s="63">
        <v>40</v>
      </c>
      <c r="B44" s="64"/>
      <c r="C44" s="65">
        <f t="shared" si="1"/>
        <v>0</v>
      </c>
      <c r="D44" s="61">
        <f t="shared" si="2"/>
        <v>0</v>
      </c>
      <c r="E44" s="64"/>
      <c r="F44" s="64"/>
      <c r="G44" s="64"/>
      <c r="H44" s="64"/>
      <c r="I44" s="64"/>
      <c r="J44" s="67"/>
      <c r="K44" s="67"/>
      <c r="L44" s="67"/>
      <c r="M44" s="60">
        <f t="shared" si="3"/>
        <v>0</v>
      </c>
      <c r="N44" s="64"/>
      <c r="O44" s="67"/>
      <c r="P44" s="67"/>
      <c r="Q44" s="67"/>
      <c r="R44" s="60">
        <f t="shared" si="4"/>
        <v>0</v>
      </c>
      <c r="S44" s="60">
        <f t="shared" si="5"/>
        <v>0</v>
      </c>
      <c r="T44" s="60">
        <f t="shared" si="6"/>
        <v>0</v>
      </c>
      <c r="U44" s="60">
        <f t="shared" si="7"/>
        <v>0</v>
      </c>
      <c r="V44" s="60">
        <f t="shared" si="8"/>
        <v>0</v>
      </c>
      <c r="W44" s="60">
        <f t="shared" si="9"/>
        <v>0</v>
      </c>
      <c r="X44" s="60">
        <f t="shared" si="10"/>
        <v>0</v>
      </c>
    </row>
    <row r="45" spans="1:24">
      <c r="A45" s="63">
        <v>41</v>
      </c>
      <c r="B45" s="64"/>
      <c r="C45" s="65">
        <f t="shared" si="1"/>
        <v>0</v>
      </c>
      <c r="D45" s="61">
        <f t="shared" si="2"/>
        <v>0</v>
      </c>
      <c r="E45" s="64"/>
      <c r="F45" s="64"/>
      <c r="G45" s="64"/>
      <c r="H45" s="64"/>
      <c r="I45" s="64"/>
      <c r="J45" s="67"/>
      <c r="K45" s="67"/>
      <c r="L45" s="67"/>
      <c r="M45" s="60">
        <f t="shared" si="3"/>
        <v>0</v>
      </c>
      <c r="N45" s="64"/>
      <c r="O45" s="67"/>
      <c r="P45" s="67"/>
      <c r="Q45" s="67"/>
      <c r="R45" s="60">
        <f t="shared" si="4"/>
        <v>0</v>
      </c>
      <c r="S45" s="60">
        <f t="shared" si="5"/>
        <v>0</v>
      </c>
      <c r="T45" s="60">
        <f t="shared" si="6"/>
        <v>0</v>
      </c>
      <c r="U45" s="60">
        <f t="shared" si="7"/>
        <v>0</v>
      </c>
      <c r="V45" s="60">
        <f t="shared" si="8"/>
        <v>0</v>
      </c>
      <c r="W45" s="60">
        <f t="shared" si="9"/>
        <v>0</v>
      </c>
      <c r="X45" s="60">
        <f t="shared" si="10"/>
        <v>0</v>
      </c>
    </row>
    <row r="46" spans="1:24">
      <c r="A46" s="63">
        <v>42</v>
      </c>
      <c r="B46" s="64"/>
      <c r="C46" s="65">
        <f t="shared" si="1"/>
        <v>0</v>
      </c>
      <c r="D46" s="61">
        <f t="shared" si="2"/>
        <v>0</v>
      </c>
      <c r="E46" s="64"/>
      <c r="F46" s="64"/>
      <c r="G46" s="64"/>
      <c r="H46" s="64"/>
      <c r="I46" s="64"/>
      <c r="J46" s="67"/>
      <c r="K46" s="67"/>
      <c r="L46" s="67"/>
      <c r="M46" s="60">
        <f t="shared" si="3"/>
        <v>0</v>
      </c>
      <c r="N46" s="64"/>
      <c r="O46" s="67"/>
      <c r="P46" s="67"/>
      <c r="Q46" s="67"/>
      <c r="R46" s="60">
        <f t="shared" si="4"/>
        <v>0</v>
      </c>
      <c r="S46" s="60">
        <f t="shared" si="5"/>
        <v>0</v>
      </c>
      <c r="T46" s="60">
        <f t="shared" si="6"/>
        <v>0</v>
      </c>
      <c r="U46" s="60">
        <f t="shared" si="7"/>
        <v>0</v>
      </c>
      <c r="V46" s="60">
        <f t="shared" si="8"/>
        <v>0</v>
      </c>
      <c r="W46" s="60">
        <f t="shared" si="9"/>
        <v>0</v>
      </c>
      <c r="X46" s="60">
        <f t="shared" si="10"/>
        <v>0</v>
      </c>
    </row>
    <row r="47" spans="1:24">
      <c r="A47" s="63">
        <v>43</v>
      </c>
      <c r="B47" s="64"/>
      <c r="C47" s="65">
        <f t="shared" si="1"/>
        <v>0</v>
      </c>
      <c r="D47" s="61">
        <f t="shared" si="2"/>
        <v>0</v>
      </c>
      <c r="E47" s="64"/>
      <c r="F47" s="64"/>
      <c r="G47" s="64"/>
      <c r="H47" s="64"/>
      <c r="I47" s="64"/>
      <c r="J47" s="67"/>
      <c r="K47" s="67"/>
      <c r="L47" s="67"/>
      <c r="M47" s="60">
        <f t="shared" si="3"/>
        <v>0</v>
      </c>
      <c r="N47" s="64"/>
      <c r="O47" s="67"/>
      <c r="P47" s="67"/>
      <c r="Q47" s="67"/>
      <c r="R47" s="60">
        <f t="shared" si="4"/>
        <v>0</v>
      </c>
      <c r="S47" s="60">
        <f t="shared" si="5"/>
        <v>0</v>
      </c>
      <c r="T47" s="60">
        <f t="shared" si="6"/>
        <v>0</v>
      </c>
      <c r="U47" s="60">
        <f t="shared" si="7"/>
        <v>0</v>
      </c>
      <c r="V47" s="60">
        <f t="shared" si="8"/>
        <v>0</v>
      </c>
      <c r="W47" s="60">
        <f t="shared" si="9"/>
        <v>0</v>
      </c>
      <c r="X47" s="60">
        <f t="shared" si="10"/>
        <v>0</v>
      </c>
    </row>
    <row r="48" spans="1:24">
      <c r="A48" s="63">
        <v>44</v>
      </c>
      <c r="B48" s="64"/>
      <c r="C48" s="65">
        <f t="shared" si="1"/>
        <v>0</v>
      </c>
      <c r="D48" s="61">
        <f t="shared" si="2"/>
        <v>0</v>
      </c>
      <c r="E48" s="64"/>
      <c r="F48" s="64"/>
      <c r="G48" s="64"/>
      <c r="H48" s="64"/>
      <c r="I48" s="64"/>
      <c r="J48" s="67"/>
      <c r="K48" s="67"/>
      <c r="L48" s="67"/>
      <c r="M48" s="60">
        <f t="shared" si="3"/>
        <v>0</v>
      </c>
      <c r="N48" s="64"/>
      <c r="O48" s="67"/>
      <c r="P48" s="67"/>
      <c r="Q48" s="67"/>
      <c r="R48" s="60">
        <f t="shared" si="4"/>
        <v>0</v>
      </c>
      <c r="S48" s="60">
        <f t="shared" si="5"/>
        <v>0</v>
      </c>
      <c r="T48" s="60">
        <f t="shared" si="6"/>
        <v>0</v>
      </c>
      <c r="U48" s="60">
        <f t="shared" si="7"/>
        <v>0</v>
      </c>
      <c r="V48" s="60">
        <f t="shared" si="8"/>
        <v>0</v>
      </c>
      <c r="W48" s="60">
        <f t="shared" si="9"/>
        <v>0</v>
      </c>
      <c r="X48" s="60">
        <f t="shared" si="10"/>
        <v>0</v>
      </c>
    </row>
    <row r="49" spans="1:24">
      <c r="A49" s="63">
        <v>45</v>
      </c>
      <c r="B49" s="64"/>
      <c r="C49" s="65">
        <f t="shared" si="1"/>
        <v>0</v>
      </c>
      <c r="D49" s="61">
        <f t="shared" si="2"/>
        <v>0</v>
      </c>
      <c r="E49" s="64"/>
      <c r="F49" s="64"/>
      <c r="G49" s="64"/>
      <c r="H49" s="64"/>
      <c r="I49" s="64"/>
      <c r="J49" s="67"/>
      <c r="K49" s="67"/>
      <c r="L49" s="67"/>
      <c r="M49" s="60">
        <f t="shared" si="3"/>
        <v>0</v>
      </c>
      <c r="N49" s="64"/>
      <c r="O49" s="67"/>
      <c r="P49" s="67"/>
      <c r="Q49" s="67"/>
      <c r="R49" s="60">
        <f t="shared" si="4"/>
        <v>0</v>
      </c>
      <c r="S49" s="60">
        <f t="shared" si="5"/>
        <v>0</v>
      </c>
      <c r="T49" s="60">
        <f t="shared" si="6"/>
        <v>0</v>
      </c>
      <c r="U49" s="60">
        <f t="shared" si="7"/>
        <v>0</v>
      </c>
      <c r="V49" s="60">
        <f t="shared" si="8"/>
        <v>0</v>
      </c>
      <c r="W49" s="60">
        <f t="shared" si="9"/>
        <v>0</v>
      </c>
      <c r="X49" s="60">
        <f t="shared" si="10"/>
        <v>0</v>
      </c>
    </row>
    <row r="50" spans="1:24">
      <c r="A50" s="63">
        <v>46</v>
      </c>
      <c r="B50" s="64"/>
      <c r="C50" s="65">
        <f t="shared" si="1"/>
        <v>0</v>
      </c>
      <c r="D50" s="61">
        <f t="shared" si="2"/>
        <v>0</v>
      </c>
      <c r="E50" s="64"/>
      <c r="F50" s="64"/>
      <c r="G50" s="64"/>
      <c r="H50" s="64"/>
      <c r="I50" s="64"/>
      <c r="J50" s="67"/>
      <c r="K50" s="67"/>
      <c r="L50" s="67"/>
      <c r="M50" s="60">
        <f t="shared" si="3"/>
        <v>0</v>
      </c>
      <c r="N50" s="64"/>
      <c r="O50" s="67"/>
      <c r="P50" s="67"/>
      <c r="Q50" s="67"/>
      <c r="R50" s="60">
        <f t="shared" si="4"/>
        <v>0</v>
      </c>
      <c r="S50" s="60">
        <f t="shared" si="5"/>
        <v>0</v>
      </c>
      <c r="T50" s="60">
        <f t="shared" si="6"/>
        <v>0</v>
      </c>
      <c r="U50" s="60">
        <f t="shared" si="7"/>
        <v>0</v>
      </c>
      <c r="V50" s="60">
        <f t="shared" si="8"/>
        <v>0</v>
      </c>
      <c r="W50" s="60">
        <f t="shared" si="9"/>
        <v>0</v>
      </c>
      <c r="X50" s="60">
        <f t="shared" si="10"/>
        <v>0</v>
      </c>
    </row>
    <row r="51" spans="1:24">
      <c r="A51" s="63">
        <v>47</v>
      </c>
      <c r="B51" s="64"/>
      <c r="C51" s="65">
        <f t="shared" si="1"/>
        <v>0</v>
      </c>
      <c r="D51" s="61">
        <f t="shared" si="2"/>
        <v>0</v>
      </c>
      <c r="E51" s="64"/>
      <c r="F51" s="64"/>
      <c r="G51" s="64"/>
      <c r="H51" s="64"/>
      <c r="I51" s="64"/>
      <c r="J51" s="67"/>
      <c r="K51" s="67"/>
      <c r="L51" s="67"/>
      <c r="M51" s="60">
        <f t="shared" si="3"/>
        <v>0</v>
      </c>
      <c r="N51" s="64"/>
      <c r="O51" s="67"/>
      <c r="P51" s="67"/>
      <c r="Q51" s="67"/>
      <c r="R51" s="60">
        <f t="shared" si="4"/>
        <v>0</v>
      </c>
      <c r="S51" s="60">
        <f t="shared" si="5"/>
        <v>0</v>
      </c>
      <c r="T51" s="60">
        <f t="shared" si="6"/>
        <v>0</v>
      </c>
      <c r="U51" s="60">
        <f t="shared" si="7"/>
        <v>0</v>
      </c>
      <c r="V51" s="60">
        <f t="shared" si="8"/>
        <v>0</v>
      </c>
      <c r="W51" s="60">
        <f t="shared" si="9"/>
        <v>0</v>
      </c>
      <c r="X51" s="60">
        <f t="shared" si="10"/>
        <v>0</v>
      </c>
    </row>
    <row r="52" spans="1:24">
      <c r="A52" s="63">
        <v>48</v>
      </c>
      <c r="B52" s="64"/>
      <c r="C52" s="65">
        <f t="shared" si="1"/>
        <v>0</v>
      </c>
      <c r="D52" s="61">
        <f t="shared" si="2"/>
        <v>0</v>
      </c>
      <c r="E52" s="64"/>
      <c r="F52" s="64"/>
      <c r="G52" s="64"/>
      <c r="H52" s="64"/>
      <c r="I52" s="64"/>
      <c r="J52" s="67"/>
      <c r="K52" s="67"/>
      <c r="L52" s="67"/>
      <c r="M52" s="60">
        <f t="shared" si="3"/>
        <v>0</v>
      </c>
      <c r="N52" s="64"/>
      <c r="O52" s="67"/>
      <c r="P52" s="67"/>
      <c r="Q52" s="67"/>
      <c r="R52" s="60">
        <f t="shared" si="4"/>
        <v>0</v>
      </c>
      <c r="S52" s="60">
        <f t="shared" si="5"/>
        <v>0</v>
      </c>
      <c r="T52" s="60">
        <f t="shared" si="6"/>
        <v>0</v>
      </c>
      <c r="U52" s="60">
        <f t="shared" si="7"/>
        <v>0</v>
      </c>
      <c r="V52" s="60">
        <f t="shared" si="8"/>
        <v>0</v>
      </c>
      <c r="W52" s="60">
        <f t="shared" si="9"/>
        <v>0</v>
      </c>
      <c r="X52" s="60">
        <f t="shared" si="10"/>
        <v>0</v>
      </c>
    </row>
    <row r="53" spans="1:24">
      <c r="A53" s="63">
        <v>49</v>
      </c>
      <c r="B53" s="64"/>
      <c r="C53" s="65">
        <f t="shared" si="1"/>
        <v>0</v>
      </c>
      <c r="D53" s="61">
        <f t="shared" si="2"/>
        <v>0</v>
      </c>
      <c r="E53" s="64"/>
      <c r="F53" s="64"/>
      <c r="G53" s="64"/>
      <c r="H53" s="64"/>
      <c r="I53" s="64"/>
      <c r="J53" s="67"/>
      <c r="K53" s="67"/>
      <c r="L53" s="67"/>
      <c r="M53" s="60">
        <f t="shared" si="3"/>
        <v>0</v>
      </c>
      <c r="N53" s="64"/>
      <c r="O53" s="67"/>
      <c r="P53" s="67"/>
      <c r="Q53" s="67"/>
      <c r="R53" s="60">
        <f t="shared" si="4"/>
        <v>0</v>
      </c>
      <c r="S53" s="60">
        <f t="shared" si="5"/>
        <v>0</v>
      </c>
      <c r="T53" s="60">
        <f t="shared" si="6"/>
        <v>0</v>
      </c>
      <c r="U53" s="60">
        <f t="shared" si="7"/>
        <v>0</v>
      </c>
      <c r="V53" s="60">
        <f t="shared" si="8"/>
        <v>0</v>
      </c>
      <c r="W53" s="60">
        <f t="shared" si="9"/>
        <v>0</v>
      </c>
      <c r="X53" s="60">
        <f t="shared" si="10"/>
        <v>0</v>
      </c>
    </row>
    <row r="54" spans="1:24">
      <c r="A54" s="63">
        <v>50</v>
      </c>
      <c r="B54" s="64"/>
      <c r="C54" s="65">
        <f t="shared" si="1"/>
        <v>0</v>
      </c>
      <c r="D54" s="61">
        <f t="shared" si="2"/>
        <v>0</v>
      </c>
      <c r="E54" s="64"/>
      <c r="F54" s="64"/>
      <c r="G54" s="64"/>
      <c r="H54" s="64"/>
      <c r="I54" s="64"/>
      <c r="J54" s="67"/>
      <c r="K54" s="67"/>
      <c r="L54" s="67"/>
      <c r="M54" s="60">
        <f t="shared" si="3"/>
        <v>0</v>
      </c>
      <c r="N54" s="64"/>
      <c r="O54" s="67"/>
      <c r="P54" s="67"/>
      <c r="Q54" s="67"/>
      <c r="R54" s="60">
        <f t="shared" si="4"/>
        <v>0</v>
      </c>
      <c r="S54" s="60">
        <f t="shared" si="5"/>
        <v>0</v>
      </c>
      <c r="T54" s="60">
        <f t="shared" si="6"/>
        <v>0</v>
      </c>
      <c r="U54" s="60">
        <f t="shared" si="7"/>
        <v>0</v>
      </c>
      <c r="V54" s="60">
        <f t="shared" si="8"/>
        <v>0</v>
      </c>
      <c r="W54" s="60">
        <f t="shared" si="9"/>
        <v>0</v>
      </c>
      <c r="X54" s="60">
        <f t="shared" si="10"/>
        <v>0</v>
      </c>
    </row>
    <row r="55" spans="1:24">
      <c r="A55" s="63">
        <v>51</v>
      </c>
      <c r="B55" s="64"/>
      <c r="C55" s="65">
        <f t="shared" si="1"/>
        <v>0</v>
      </c>
      <c r="D55" s="61">
        <f t="shared" si="2"/>
        <v>0</v>
      </c>
      <c r="E55" s="64"/>
      <c r="F55" s="64"/>
      <c r="G55" s="64"/>
      <c r="H55" s="64"/>
      <c r="I55" s="64"/>
      <c r="J55" s="67"/>
      <c r="K55" s="67"/>
      <c r="L55" s="67"/>
      <c r="M55" s="60">
        <f t="shared" si="3"/>
        <v>0</v>
      </c>
      <c r="N55" s="64"/>
      <c r="O55" s="67"/>
      <c r="P55" s="67"/>
      <c r="Q55" s="67"/>
      <c r="R55" s="60">
        <f t="shared" si="4"/>
        <v>0</v>
      </c>
      <c r="S55" s="60">
        <f t="shared" si="5"/>
        <v>0</v>
      </c>
      <c r="T55" s="60">
        <f t="shared" si="6"/>
        <v>0</v>
      </c>
      <c r="U55" s="60">
        <f t="shared" si="7"/>
        <v>0</v>
      </c>
      <c r="V55" s="60">
        <f t="shared" si="8"/>
        <v>0</v>
      </c>
      <c r="W55" s="60">
        <f t="shared" si="9"/>
        <v>0</v>
      </c>
      <c r="X55" s="60">
        <f t="shared" si="10"/>
        <v>0</v>
      </c>
    </row>
    <row r="56" spans="1:24">
      <c r="A56" s="63">
        <v>52</v>
      </c>
      <c r="B56" s="64"/>
      <c r="C56" s="65">
        <f t="shared" si="1"/>
        <v>0</v>
      </c>
      <c r="D56" s="61">
        <f t="shared" si="2"/>
        <v>0</v>
      </c>
      <c r="E56" s="64"/>
      <c r="F56" s="64"/>
      <c r="G56" s="64"/>
      <c r="H56" s="64"/>
      <c r="I56" s="64"/>
      <c r="J56" s="67"/>
      <c r="K56" s="67"/>
      <c r="L56" s="67"/>
      <c r="M56" s="60">
        <f t="shared" si="3"/>
        <v>0</v>
      </c>
      <c r="N56" s="64"/>
      <c r="O56" s="67"/>
      <c r="P56" s="67"/>
      <c r="Q56" s="67"/>
      <c r="R56" s="60">
        <f t="shared" si="4"/>
        <v>0</v>
      </c>
      <c r="S56" s="60">
        <f t="shared" si="5"/>
        <v>0</v>
      </c>
      <c r="T56" s="60">
        <f t="shared" si="6"/>
        <v>0</v>
      </c>
      <c r="U56" s="60">
        <f t="shared" si="7"/>
        <v>0</v>
      </c>
      <c r="V56" s="60">
        <f t="shared" si="8"/>
        <v>0</v>
      </c>
      <c r="W56" s="60">
        <f t="shared" si="9"/>
        <v>0</v>
      </c>
      <c r="X56" s="60">
        <f t="shared" si="10"/>
        <v>0</v>
      </c>
    </row>
    <row r="57" spans="1:24">
      <c r="A57" s="63">
        <v>53</v>
      </c>
      <c r="B57" s="64"/>
      <c r="C57" s="65">
        <f t="shared" si="1"/>
        <v>0</v>
      </c>
      <c r="D57" s="61">
        <f t="shared" si="2"/>
        <v>0</v>
      </c>
      <c r="E57" s="64"/>
      <c r="F57" s="64"/>
      <c r="G57" s="64"/>
      <c r="H57" s="64"/>
      <c r="I57" s="64"/>
      <c r="J57" s="67"/>
      <c r="K57" s="67"/>
      <c r="L57" s="67"/>
      <c r="M57" s="60">
        <f t="shared" si="3"/>
        <v>0</v>
      </c>
      <c r="N57" s="64"/>
      <c r="O57" s="67"/>
      <c r="P57" s="67"/>
      <c r="Q57" s="67"/>
      <c r="R57" s="60">
        <f t="shared" si="4"/>
        <v>0</v>
      </c>
      <c r="S57" s="60">
        <f t="shared" si="5"/>
        <v>0</v>
      </c>
      <c r="T57" s="60">
        <f t="shared" si="6"/>
        <v>0</v>
      </c>
      <c r="U57" s="60">
        <f t="shared" si="7"/>
        <v>0</v>
      </c>
      <c r="V57" s="60">
        <f t="shared" si="8"/>
        <v>0</v>
      </c>
      <c r="W57" s="60">
        <f t="shared" si="9"/>
        <v>0</v>
      </c>
      <c r="X57" s="60">
        <f t="shared" si="10"/>
        <v>0</v>
      </c>
    </row>
    <row r="58" spans="1:24">
      <c r="A58" s="63">
        <v>54</v>
      </c>
      <c r="B58" s="64"/>
      <c r="C58" s="65">
        <f t="shared" si="1"/>
        <v>0</v>
      </c>
      <c r="D58" s="61">
        <f t="shared" si="2"/>
        <v>0</v>
      </c>
      <c r="E58" s="64"/>
      <c r="F58" s="64"/>
      <c r="G58" s="64"/>
      <c r="H58" s="64"/>
      <c r="I58" s="64"/>
      <c r="J58" s="67"/>
      <c r="K58" s="67"/>
      <c r="L58" s="67"/>
      <c r="M58" s="60">
        <f t="shared" si="3"/>
        <v>0</v>
      </c>
      <c r="N58" s="64"/>
      <c r="O58" s="67"/>
      <c r="P58" s="67"/>
      <c r="Q58" s="67"/>
      <c r="R58" s="60">
        <f t="shared" si="4"/>
        <v>0</v>
      </c>
      <c r="S58" s="60">
        <f t="shared" si="5"/>
        <v>0</v>
      </c>
      <c r="T58" s="60">
        <f t="shared" si="6"/>
        <v>0</v>
      </c>
      <c r="U58" s="60">
        <f t="shared" si="7"/>
        <v>0</v>
      </c>
      <c r="V58" s="60">
        <f t="shared" si="8"/>
        <v>0</v>
      </c>
      <c r="W58" s="60">
        <f t="shared" si="9"/>
        <v>0</v>
      </c>
      <c r="X58" s="60">
        <f t="shared" si="10"/>
        <v>0</v>
      </c>
    </row>
    <row r="59" spans="1:24">
      <c r="A59" s="63">
        <v>55</v>
      </c>
      <c r="B59" s="64"/>
      <c r="C59" s="65">
        <f t="shared" si="1"/>
        <v>0</v>
      </c>
      <c r="D59" s="61">
        <f t="shared" si="2"/>
        <v>0</v>
      </c>
      <c r="E59" s="64"/>
      <c r="F59" s="64"/>
      <c r="G59" s="64"/>
      <c r="H59" s="64"/>
      <c r="I59" s="64"/>
      <c r="J59" s="67"/>
      <c r="K59" s="67"/>
      <c r="L59" s="67"/>
      <c r="M59" s="60">
        <f t="shared" si="3"/>
        <v>0</v>
      </c>
      <c r="N59" s="64"/>
      <c r="O59" s="67"/>
      <c r="P59" s="67"/>
      <c r="Q59" s="67"/>
      <c r="R59" s="60">
        <f t="shared" si="4"/>
        <v>0</v>
      </c>
      <c r="S59" s="60">
        <f t="shared" si="5"/>
        <v>0</v>
      </c>
      <c r="T59" s="60">
        <f t="shared" si="6"/>
        <v>0</v>
      </c>
      <c r="U59" s="60">
        <f t="shared" si="7"/>
        <v>0</v>
      </c>
      <c r="V59" s="60">
        <f t="shared" si="8"/>
        <v>0</v>
      </c>
      <c r="W59" s="60">
        <f t="shared" si="9"/>
        <v>0</v>
      </c>
      <c r="X59" s="60">
        <f t="shared" si="10"/>
        <v>0</v>
      </c>
    </row>
    <row r="60" spans="1:24">
      <c r="A60" s="63">
        <v>56</v>
      </c>
      <c r="B60" s="64"/>
      <c r="C60" s="65">
        <f t="shared" si="1"/>
        <v>0</v>
      </c>
      <c r="D60" s="61">
        <f t="shared" si="2"/>
        <v>0</v>
      </c>
      <c r="E60" s="64"/>
      <c r="F60" s="64"/>
      <c r="G60" s="64"/>
      <c r="H60" s="64"/>
      <c r="I60" s="64"/>
      <c r="J60" s="67"/>
      <c r="K60" s="67"/>
      <c r="L60" s="67"/>
      <c r="M60" s="60">
        <f t="shared" si="3"/>
        <v>0</v>
      </c>
      <c r="N60" s="64"/>
      <c r="O60" s="67"/>
      <c r="P60" s="67"/>
      <c r="Q60" s="67"/>
      <c r="R60" s="60">
        <f t="shared" si="4"/>
        <v>0</v>
      </c>
      <c r="S60" s="60">
        <f t="shared" si="5"/>
        <v>0</v>
      </c>
      <c r="T60" s="60">
        <f t="shared" si="6"/>
        <v>0</v>
      </c>
      <c r="U60" s="60">
        <f t="shared" si="7"/>
        <v>0</v>
      </c>
      <c r="V60" s="60">
        <f t="shared" si="8"/>
        <v>0</v>
      </c>
      <c r="W60" s="60">
        <f t="shared" si="9"/>
        <v>0</v>
      </c>
      <c r="X60" s="60">
        <f t="shared" si="10"/>
        <v>0</v>
      </c>
    </row>
    <row r="61" spans="1:24">
      <c r="A61" s="63">
        <v>57</v>
      </c>
      <c r="B61" s="64"/>
      <c r="C61" s="65">
        <f t="shared" si="1"/>
        <v>0</v>
      </c>
      <c r="D61" s="61">
        <f t="shared" si="2"/>
        <v>0</v>
      </c>
      <c r="E61" s="64"/>
      <c r="F61" s="64"/>
      <c r="G61" s="64"/>
      <c r="H61" s="64"/>
      <c r="I61" s="64"/>
      <c r="J61" s="67"/>
      <c r="K61" s="67"/>
      <c r="L61" s="67"/>
      <c r="M61" s="60">
        <f t="shared" si="3"/>
        <v>0</v>
      </c>
      <c r="N61" s="64"/>
      <c r="O61" s="67"/>
      <c r="P61" s="67"/>
      <c r="Q61" s="67"/>
      <c r="R61" s="60">
        <f t="shared" si="4"/>
        <v>0</v>
      </c>
      <c r="S61" s="60">
        <f t="shared" si="5"/>
        <v>0</v>
      </c>
      <c r="T61" s="60">
        <f t="shared" si="6"/>
        <v>0</v>
      </c>
      <c r="U61" s="60">
        <f t="shared" si="7"/>
        <v>0</v>
      </c>
      <c r="V61" s="60">
        <f t="shared" si="8"/>
        <v>0</v>
      </c>
      <c r="W61" s="60">
        <f t="shared" si="9"/>
        <v>0</v>
      </c>
      <c r="X61" s="60">
        <f t="shared" si="10"/>
        <v>0</v>
      </c>
    </row>
    <row r="62" spans="1:24">
      <c r="A62" s="63">
        <v>58</v>
      </c>
      <c r="B62" s="64"/>
      <c r="C62" s="65">
        <f t="shared" si="1"/>
        <v>0</v>
      </c>
      <c r="D62" s="61">
        <f t="shared" si="2"/>
        <v>0</v>
      </c>
      <c r="E62" s="64"/>
      <c r="F62" s="64"/>
      <c r="G62" s="64"/>
      <c r="H62" s="64"/>
      <c r="I62" s="64"/>
      <c r="J62" s="67"/>
      <c r="K62" s="67"/>
      <c r="L62" s="67"/>
      <c r="M62" s="60">
        <f t="shared" si="3"/>
        <v>0</v>
      </c>
      <c r="N62" s="64"/>
      <c r="O62" s="67"/>
      <c r="P62" s="67"/>
      <c r="Q62" s="67"/>
      <c r="R62" s="60">
        <f t="shared" si="4"/>
        <v>0</v>
      </c>
      <c r="S62" s="60">
        <f t="shared" si="5"/>
        <v>0</v>
      </c>
      <c r="T62" s="60">
        <f t="shared" si="6"/>
        <v>0</v>
      </c>
      <c r="U62" s="60">
        <f t="shared" si="7"/>
        <v>0</v>
      </c>
      <c r="V62" s="60">
        <f t="shared" si="8"/>
        <v>0</v>
      </c>
      <c r="W62" s="60">
        <f t="shared" si="9"/>
        <v>0</v>
      </c>
      <c r="X62" s="60">
        <f t="shared" si="10"/>
        <v>0</v>
      </c>
    </row>
    <row r="63" spans="1:24">
      <c r="A63" s="63">
        <v>59</v>
      </c>
      <c r="B63" s="64"/>
      <c r="C63" s="65">
        <f t="shared" si="1"/>
        <v>0</v>
      </c>
      <c r="D63" s="61">
        <f t="shared" si="2"/>
        <v>0</v>
      </c>
      <c r="E63" s="64"/>
      <c r="F63" s="64"/>
      <c r="G63" s="64"/>
      <c r="H63" s="64"/>
      <c r="I63" s="64"/>
      <c r="J63" s="67"/>
      <c r="K63" s="67"/>
      <c r="L63" s="67"/>
      <c r="M63" s="60">
        <f t="shared" si="3"/>
        <v>0</v>
      </c>
      <c r="N63" s="64"/>
      <c r="O63" s="67"/>
      <c r="P63" s="67"/>
      <c r="Q63" s="67"/>
      <c r="R63" s="60">
        <f t="shared" si="4"/>
        <v>0</v>
      </c>
      <c r="S63" s="60">
        <f t="shared" si="5"/>
        <v>0</v>
      </c>
      <c r="T63" s="60">
        <f t="shared" si="6"/>
        <v>0</v>
      </c>
      <c r="U63" s="60">
        <f t="shared" si="7"/>
        <v>0</v>
      </c>
      <c r="V63" s="60">
        <f t="shared" si="8"/>
        <v>0</v>
      </c>
      <c r="W63" s="60">
        <f t="shared" si="9"/>
        <v>0</v>
      </c>
      <c r="X63" s="60">
        <f t="shared" si="10"/>
        <v>0</v>
      </c>
    </row>
    <row r="64" spans="1:24">
      <c r="A64" s="63">
        <v>60</v>
      </c>
      <c r="B64" s="64"/>
      <c r="C64" s="65">
        <f t="shared" si="1"/>
        <v>0</v>
      </c>
      <c r="D64" s="61">
        <f t="shared" si="2"/>
        <v>0</v>
      </c>
      <c r="E64" s="64"/>
      <c r="F64" s="64"/>
      <c r="G64" s="64"/>
      <c r="H64" s="64"/>
      <c r="I64" s="64"/>
      <c r="J64" s="67"/>
      <c r="K64" s="67"/>
      <c r="L64" s="67"/>
      <c r="M64" s="60">
        <f t="shared" si="3"/>
        <v>0</v>
      </c>
      <c r="N64" s="64"/>
      <c r="O64" s="67"/>
      <c r="P64" s="67"/>
      <c r="Q64" s="67"/>
      <c r="R64" s="60">
        <f t="shared" si="4"/>
        <v>0</v>
      </c>
      <c r="S64" s="60">
        <f t="shared" si="5"/>
        <v>0</v>
      </c>
      <c r="T64" s="60">
        <f t="shared" si="6"/>
        <v>0</v>
      </c>
      <c r="U64" s="60">
        <f t="shared" si="7"/>
        <v>0</v>
      </c>
      <c r="V64" s="60">
        <f t="shared" si="8"/>
        <v>0</v>
      </c>
      <c r="W64" s="60">
        <f t="shared" si="9"/>
        <v>0</v>
      </c>
      <c r="X64" s="60">
        <f t="shared" si="10"/>
        <v>0</v>
      </c>
    </row>
    <row r="65" spans="1:24">
      <c r="A65" s="63">
        <v>61</v>
      </c>
      <c r="B65" s="64"/>
      <c r="C65" s="65">
        <f t="shared" si="1"/>
        <v>0</v>
      </c>
      <c r="D65" s="61">
        <f t="shared" si="2"/>
        <v>0</v>
      </c>
      <c r="E65" s="64"/>
      <c r="F65" s="64"/>
      <c r="G65" s="64"/>
      <c r="H65" s="64"/>
      <c r="I65" s="64"/>
      <c r="J65" s="67"/>
      <c r="K65" s="67"/>
      <c r="L65" s="67"/>
      <c r="M65" s="60">
        <f t="shared" si="3"/>
        <v>0</v>
      </c>
      <c r="N65" s="64"/>
      <c r="O65" s="67"/>
      <c r="P65" s="67"/>
      <c r="Q65" s="67"/>
      <c r="R65" s="60">
        <f t="shared" si="4"/>
        <v>0</v>
      </c>
      <c r="S65" s="60">
        <f t="shared" si="5"/>
        <v>0</v>
      </c>
      <c r="T65" s="60">
        <f t="shared" si="6"/>
        <v>0</v>
      </c>
      <c r="U65" s="60">
        <f t="shared" si="7"/>
        <v>0</v>
      </c>
      <c r="V65" s="60">
        <f t="shared" si="8"/>
        <v>0</v>
      </c>
      <c r="W65" s="60">
        <f t="shared" si="9"/>
        <v>0</v>
      </c>
      <c r="X65" s="60">
        <f t="shared" si="10"/>
        <v>0</v>
      </c>
    </row>
    <row r="66" spans="1:24">
      <c r="A66" s="63">
        <v>62</v>
      </c>
      <c r="B66" s="64"/>
      <c r="C66" s="65">
        <f t="shared" si="1"/>
        <v>0</v>
      </c>
      <c r="D66" s="61">
        <f t="shared" si="2"/>
        <v>0</v>
      </c>
      <c r="E66" s="64"/>
      <c r="F66" s="64"/>
      <c r="G66" s="64"/>
      <c r="H66" s="64"/>
      <c r="I66" s="64"/>
      <c r="J66" s="67"/>
      <c r="K66" s="67"/>
      <c r="L66" s="67"/>
      <c r="M66" s="60">
        <f t="shared" si="3"/>
        <v>0</v>
      </c>
      <c r="N66" s="64"/>
      <c r="O66" s="67"/>
      <c r="P66" s="67"/>
      <c r="Q66" s="67"/>
      <c r="R66" s="60">
        <f t="shared" si="4"/>
        <v>0</v>
      </c>
      <c r="S66" s="60">
        <f t="shared" si="5"/>
        <v>0</v>
      </c>
      <c r="T66" s="60">
        <f t="shared" si="6"/>
        <v>0</v>
      </c>
      <c r="U66" s="60">
        <f t="shared" si="7"/>
        <v>0</v>
      </c>
      <c r="V66" s="60">
        <f t="shared" si="8"/>
        <v>0</v>
      </c>
      <c r="W66" s="60">
        <f t="shared" si="9"/>
        <v>0</v>
      </c>
      <c r="X66" s="60">
        <f t="shared" si="10"/>
        <v>0</v>
      </c>
    </row>
    <row r="67" spans="1:24">
      <c r="A67" s="63">
        <v>63</v>
      </c>
      <c r="B67" s="64"/>
      <c r="C67" s="65">
        <f t="shared" si="1"/>
        <v>0</v>
      </c>
      <c r="D67" s="61">
        <f t="shared" si="2"/>
        <v>0</v>
      </c>
      <c r="E67" s="64"/>
      <c r="F67" s="64"/>
      <c r="G67" s="64"/>
      <c r="H67" s="64"/>
      <c r="I67" s="64"/>
      <c r="J67" s="67"/>
      <c r="K67" s="67"/>
      <c r="L67" s="67"/>
      <c r="M67" s="60">
        <f t="shared" si="3"/>
        <v>0</v>
      </c>
      <c r="N67" s="64"/>
      <c r="O67" s="67"/>
      <c r="P67" s="67"/>
      <c r="Q67" s="67"/>
      <c r="R67" s="60">
        <f t="shared" si="4"/>
        <v>0</v>
      </c>
      <c r="S67" s="60">
        <f t="shared" si="5"/>
        <v>0</v>
      </c>
      <c r="T67" s="60">
        <f t="shared" si="6"/>
        <v>0</v>
      </c>
      <c r="U67" s="60">
        <f t="shared" si="7"/>
        <v>0</v>
      </c>
      <c r="V67" s="60">
        <f t="shared" si="8"/>
        <v>0</v>
      </c>
      <c r="W67" s="60">
        <f t="shared" si="9"/>
        <v>0</v>
      </c>
      <c r="X67" s="60">
        <f t="shared" si="10"/>
        <v>0</v>
      </c>
    </row>
    <row r="68" spans="1:24">
      <c r="A68" s="63">
        <v>64</v>
      </c>
      <c r="B68" s="64"/>
      <c r="C68" s="65">
        <f t="shared" si="1"/>
        <v>0</v>
      </c>
      <c r="D68" s="61">
        <f t="shared" si="2"/>
        <v>0</v>
      </c>
      <c r="E68" s="64"/>
      <c r="F68" s="64"/>
      <c r="G68" s="64"/>
      <c r="H68" s="64"/>
      <c r="I68" s="64"/>
      <c r="J68" s="67"/>
      <c r="K68" s="67"/>
      <c r="L68" s="67"/>
      <c r="M68" s="60">
        <f t="shared" si="3"/>
        <v>0</v>
      </c>
      <c r="N68" s="64"/>
      <c r="O68" s="67"/>
      <c r="P68" s="67"/>
      <c r="Q68" s="67"/>
      <c r="R68" s="60">
        <f t="shared" si="4"/>
        <v>0</v>
      </c>
      <c r="S68" s="60">
        <f t="shared" si="5"/>
        <v>0</v>
      </c>
      <c r="T68" s="60">
        <f t="shared" si="6"/>
        <v>0</v>
      </c>
      <c r="U68" s="60">
        <f t="shared" si="7"/>
        <v>0</v>
      </c>
      <c r="V68" s="60">
        <f t="shared" si="8"/>
        <v>0</v>
      </c>
      <c r="W68" s="60">
        <f t="shared" si="9"/>
        <v>0</v>
      </c>
      <c r="X68" s="60">
        <f t="shared" si="10"/>
        <v>0</v>
      </c>
    </row>
    <row r="69" spans="1:24">
      <c r="A69" s="63">
        <v>65</v>
      </c>
      <c r="B69" s="64"/>
      <c r="C69" s="65">
        <f t="shared" si="1"/>
        <v>0</v>
      </c>
      <c r="D69" s="61">
        <f t="shared" si="2"/>
        <v>0</v>
      </c>
      <c r="E69" s="64"/>
      <c r="F69" s="64"/>
      <c r="G69" s="64"/>
      <c r="H69" s="64"/>
      <c r="I69" s="64"/>
      <c r="J69" s="67"/>
      <c r="K69" s="67"/>
      <c r="L69" s="67"/>
      <c r="M69" s="60">
        <f t="shared" si="3"/>
        <v>0</v>
      </c>
      <c r="N69" s="64"/>
      <c r="O69" s="67"/>
      <c r="P69" s="67"/>
      <c r="Q69" s="67"/>
      <c r="R69" s="60">
        <f t="shared" si="4"/>
        <v>0</v>
      </c>
      <c r="S69" s="60">
        <f t="shared" si="5"/>
        <v>0</v>
      </c>
      <c r="T69" s="60">
        <f t="shared" si="6"/>
        <v>0</v>
      </c>
      <c r="U69" s="60">
        <f t="shared" si="7"/>
        <v>0</v>
      </c>
      <c r="V69" s="60">
        <f t="shared" si="8"/>
        <v>0</v>
      </c>
      <c r="W69" s="60">
        <f t="shared" si="9"/>
        <v>0</v>
      </c>
      <c r="X69" s="60">
        <f t="shared" si="10"/>
        <v>0</v>
      </c>
    </row>
    <row r="70" spans="1:24">
      <c r="A70" s="63">
        <v>66</v>
      </c>
      <c r="B70" s="64"/>
      <c r="C70" s="65">
        <f t="shared" ref="C70:C74" si="11">SUM(D70,M70,Q70)</f>
        <v>0</v>
      </c>
      <c r="D70" s="61">
        <f t="shared" ref="D70:D74" si="12">SUM(E70:L70)</f>
        <v>0</v>
      </c>
      <c r="E70" s="64"/>
      <c r="F70" s="64"/>
      <c r="G70" s="64"/>
      <c r="H70" s="64"/>
      <c r="I70" s="64"/>
      <c r="J70" s="67"/>
      <c r="K70" s="67"/>
      <c r="L70" s="67"/>
      <c r="M70" s="60">
        <f t="shared" ref="M70:M74" si="13">SUM(N70:P70)</f>
        <v>0</v>
      </c>
      <c r="N70" s="64"/>
      <c r="O70" s="67"/>
      <c r="P70" s="67"/>
      <c r="Q70" s="67"/>
      <c r="R70" s="60">
        <f t="shared" ref="R70:R74" si="14">V70/0.16*0.08</f>
        <v>0</v>
      </c>
      <c r="S70" s="60">
        <f t="shared" ref="S70:S74" si="15">V70/0.16*0.005</f>
        <v>0</v>
      </c>
      <c r="T70" s="60">
        <f t="shared" ref="T70:T74" si="16">V70/0.16*0.001</f>
        <v>0</v>
      </c>
      <c r="U70" s="60">
        <f t="shared" ref="U70:U74" si="17">V70/0.16*0.01</f>
        <v>0</v>
      </c>
      <c r="V70" s="60">
        <f t="shared" ref="V70:V74" si="18">((D70+M70)*12*0.16+D70*0.16)/12</f>
        <v>0</v>
      </c>
      <c r="W70" s="60">
        <f t="shared" ref="W70:W74" si="19">(D70+M70)*0.12</f>
        <v>0</v>
      </c>
      <c r="X70" s="60">
        <f t="shared" ref="X70:X74" si="20">(M70+D70)*0.12</f>
        <v>0</v>
      </c>
    </row>
    <row r="71" spans="1:24">
      <c r="A71" s="63">
        <v>67</v>
      </c>
      <c r="B71" s="64"/>
      <c r="C71" s="65">
        <f t="shared" si="11"/>
        <v>0</v>
      </c>
      <c r="D71" s="61">
        <f t="shared" si="12"/>
        <v>0</v>
      </c>
      <c r="E71" s="64"/>
      <c r="F71" s="64"/>
      <c r="G71" s="64"/>
      <c r="H71" s="64"/>
      <c r="I71" s="64"/>
      <c r="J71" s="67"/>
      <c r="K71" s="67"/>
      <c r="L71" s="67"/>
      <c r="M71" s="60">
        <f t="shared" si="13"/>
        <v>0</v>
      </c>
      <c r="N71" s="64"/>
      <c r="O71" s="67"/>
      <c r="P71" s="67"/>
      <c r="Q71" s="67"/>
      <c r="R71" s="60">
        <f t="shared" si="14"/>
        <v>0</v>
      </c>
      <c r="S71" s="60">
        <f t="shared" si="15"/>
        <v>0</v>
      </c>
      <c r="T71" s="60">
        <f t="shared" si="16"/>
        <v>0</v>
      </c>
      <c r="U71" s="60">
        <f t="shared" si="17"/>
        <v>0</v>
      </c>
      <c r="V71" s="60">
        <f t="shared" si="18"/>
        <v>0</v>
      </c>
      <c r="W71" s="60">
        <f t="shared" si="19"/>
        <v>0</v>
      </c>
      <c r="X71" s="60">
        <f t="shared" si="20"/>
        <v>0</v>
      </c>
    </row>
    <row r="72" spans="1:24">
      <c r="A72" s="63">
        <v>68</v>
      </c>
      <c r="B72" s="64"/>
      <c r="C72" s="65">
        <f t="shared" si="11"/>
        <v>0</v>
      </c>
      <c r="D72" s="61">
        <f t="shared" si="12"/>
        <v>0</v>
      </c>
      <c r="E72" s="64"/>
      <c r="F72" s="64"/>
      <c r="G72" s="64"/>
      <c r="H72" s="64"/>
      <c r="I72" s="64"/>
      <c r="J72" s="67"/>
      <c r="K72" s="67"/>
      <c r="L72" s="67"/>
      <c r="M72" s="60">
        <f t="shared" si="13"/>
        <v>0</v>
      </c>
      <c r="N72" s="64"/>
      <c r="O72" s="67"/>
      <c r="P72" s="67"/>
      <c r="Q72" s="67"/>
      <c r="R72" s="60">
        <f t="shared" si="14"/>
        <v>0</v>
      </c>
      <c r="S72" s="60">
        <f t="shared" si="15"/>
        <v>0</v>
      </c>
      <c r="T72" s="60">
        <f t="shared" si="16"/>
        <v>0</v>
      </c>
      <c r="U72" s="60">
        <f t="shared" si="17"/>
        <v>0</v>
      </c>
      <c r="V72" s="60">
        <f t="shared" si="18"/>
        <v>0</v>
      </c>
      <c r="W72" s="60">
        <f t="shared" si="19"/>
        <v>0</v>
      </c>
      <c r="X72" s="60">
        <f t="shared" si="20"/>
        <v>0</v>
      </c>
    </row>
    <row r="73" spans="1:24">
      <c r="A73" s="63">
        <v>69</v>
      </c>
      <c r="B73" s="64"/>
      <c r="C73" s="65">
        <f t="shared" si="11"/>
        <v>0</v>
      </c>
      <c r="D73" s="61">
        <f t="shared" si="12"/>
        <v>0</v>
      </c>
      <c r="E73" s="64"/>
      <c r="F73" s="64"/>
      <c r="G73" s="64"/>
      <c r="H73" s="64"/>
      <c r="I73" s="64"/>
      <c r="J73" s="67"/>
      <c r="K73" s="67"/>
      <c r="L73" s="67"/>
      <c r="M73" s="60">
        <f t="shared" si="13"/>
        <v>0</v>
      </c>
      <c r="N73" s="64"/>
      <c r="O73" s="67"/>
      <c r="P73" s="67"/>
      <c r="Q73" s="67"/>
      <c r="R73" s="60">
        <f t="shared" si="14"/>
        <v>0</v>
      </c>
      <c r="S73" s="60">
        <f t="shared" si="15"/>
        <v>0</v>
      </c>
      <c r="T73" s="60">
        <f t="shared" si="16"/>
        <v>0</v>
      </c>
      <c r="U73" s="60">
        <f t="shared" si="17"/>
        <v>0</v>
      </c>
      <c r="V73" s="60">
        <f t="shared" si="18"/>
        <v>0</v>
      </c>
      <c r="W73" s="60">
        <f t="shared" si="19"/>
        <v>0</v>
      </c>
      <c r="X73" s="60">
        <f t="shared" si="20"/>
        <v>0</v>
      </c>
    </row>
    <row r="74" spans="1:24">
      <c r="A74" s="63">
        <v>70</v>
      </c>
      <c r="B74" s="64"/>
      <c r="C74" s="65">
        <f t="shared" si="11"/>
        <v>0</v>
      </c>
      <c r="D74" s="61">
        <f t="shared" si="12"/>
        <v>0</v>
      </c>
      <c r="E74" s="64"/>
      <c r="F74" s="64"/>
      <c r="G74" s="64"/>
      <c r="H74" s="64"/>
      <c r="I74" s="64"/>
      <c r="J74" s="67"/>
      <c r="K74" s="67"/>
      <c r="L74" s="67"/>
      <c r="M74" s="60">
        <f t="shared" si="13"/>
        <v>0</v>
      </c>
      <c r="N74" s="64"/>
      <c r="O74" s="67"/>
      <c r="P74" s="67"/>
      <c r="Q74" s="67"/>
      <c r="R74" s="60">
        <f t="shared" si="14"/>
        <v>0</v>
      </c>
      <c r="S74" s="60">
        <f t="shared" si="15"/>
        <v>0</v>
      </c>
      <c r="T74" s="60">
        <f t="shared" si="16"/>
        <v>0</v>
      </c>
      <c r="U74" s="60">
        <f t="shared" si="17"/>
        <v>0</v>
      </c>
      <c r="V74" s="60">
        <f t="shared" si="18"/>
        <v>0</v>
      </c>
      <c r="W74" s="60">
        <f t="shared" si="19"/>
        <v>0</v>
      </c>
      <c r="X74" s="60">
        <f t="shared" si="20"/>
        <v>0</v>
      </c>
    </row>
  </sheetData>
  <mergeCells count="10">
    <mergeCell ref="A4:B4"/>
    <mergeCell ref="A2:A3"/>
    <mergeCell ref="B2:B3"/>
    <mergeCell ref="C2:C3"/>
    <mergeCell ref="Q2:Q3"/>
    <mergeCell ref="A1:D1"/>
    <mergeCell ref="M1:N1"/>
    <mergeCell ref="D2:L2"/>
    <mergeCell ref="M2:P2"/>
    <mergeCell ref="R2:V2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pageOrder="overThenDown" orientation="landscape"/>
  <headerFooter>
    <oddHeader>&amp;C2019年预算单位部门预算表八（自收自支人员工资表）</oddHead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D5" sqref="D5"/>
    </sheetView>
  </sheetViews>
  <sheetFormatPr defaultColWidth="9" defaultRowHeight="14.25"/>
  <cols>
    <col min="1" max="1" width="7.75" customWidth="1"/>
    <col min="2" max="2" width="12.125" customWidth="1"/>
    <col min="3" max="3" width="17.125" customWidth="1"/>
    <col min="4" max="8" width="15.625" customWidth="1"/>
  </cols>
  <sheetData>
    <row r="1" spans="1:8" s="52" customFormat="1" ht="26.25" customHeight="1">
      <c r="A1" s="276" t="s">
        <v>568</v>
      </c>
      <c r="B1" s="276"/>
      <c r="C1" s="276"/>
      <c r="D1" s="276"/>
      <c r="E1" s="276"/>
      <c r="F1" s="276"/>
      <c r="G1" s="276"/>
      <c r="H1" s="276"/>
    </row>
    <row r="2" spans="1:8" ht="22.5" customHeight="1">
      <c r="A2" s="334" t="str">
        <f>人员!A2</f>
        <v>填报单位：</v>
      </c>
      <c r="B2" s="334"/>
      <c r="C2" s="334"/>
      <c r="H2" s="7" t="s">
        <v>426</v>
      </c>
    </row>
    <row r="3" spans="1:8" ht="22.5" customHeight="1">
      <c r="A3" s="53" t="s">
        <v>244</v>
      </c>
      <c r="B3" s="53" t="s">
        <v>245</v>
      </c>
      <c r="C3" s="54" t="s">
        <v>246</v>
      </c>
      <c r="D3" s="55" t="s">
        <v>461</v>
      </c>
      <c r="E3" s="55" t="s">
        <v>569</v>
      </c>
      <c r="F3" s="55" t="s">
        <v>570</v>
      </c>
      <c r="G3" s="55" t="s">
        <v>571</v>
      </c>
      <c r="H3" s="55" t="s">
        <v>572</v>
      </c>
    </row>
    <row r="4" spans="1:8" ht="22.5" customHeight="1">
      <c r="A4" s="335" t="s">
        <v>235</v>
      </c>
      <c r="B4" s="335"/>
      <c r="C4" s="57">
        <f>SUM(D4:H4)</f>
        <v>0</v>
      </c>
      <c r="D4" s="57">
        <f>SUM(D5:D20)</f>
        <v>0</v>
      </c>
      <c r="E4" s="57">
        <f>SUM(E5:E20)</f>
        <v>0</v>
      </c>
      <c r="F4" s="57">
        <f>SUM(F5:F20)</f>
        <v>0</v>
      </c>
      <c r="G4" s="57">
        <f>SUM(G5:G20)</f>
        <v>0</v>
      </c>
      <c r="H4" s="57">
        <f>SUM(H5:H20)</f>
        <v>0</v>
      </c>
    </row>
    <row r="5" spans="1:8" ht="22.5" customHeight="1">
      <c r="A5" s="10">
        <v>1</v>
      </c>
      <c r="B5" s="13"/>
      <c r="C5" s="58">
        <f>SUM(D5:H5)</f>
        <v>0</v>
      </c>
      <c r="D5" s="13"/>
      <c r="E5" s="13"/>
      <c r="F5" s="13"/>
      <c r="G5" s="13"/>
      <c r="H5" s="13"/>
    </row>
    <row r="6" spans="1:8" ht="22.5" customHeight="1">
      <c r="A6" s="10">
        <v>2</v>
      </c>
      <c r="B6" s="13"/>
      <c r="C6" s="58">
        <f t="shared" ref="C6:C20" si="0">SUM(D6:H6)</f>
        <v>0</v>
      </c>
      <c r="D6" s="13"/>
      <c r="E6" s="13"/>
      <c r="F6" s="13"/>
      <c r="G6" s="13"/>
      <c r="H6" s="13"/>
    </row>
    <row r="7" spans="1:8" ht="22.5" customHeight="1">
      <c r="A7" s="10">
        <v>3</v>
      </c>
      <c r="B7" s="13"/>
      <c r="C7" s="58">
        <f t="shared" si="0"/>
        <v>0</v>
      </c>
      <c r="D7" s="13"/>
      <c r="E7" s="13"/>
      <c r="F7" s="13"/>
      <c r="G7" s="13"/>
      <c r="H7" s="13"/>
    </row>
    <row r="8" spans="1:8" ht="22.5" customHeight="1">
      <c r="A8" s="10">
        <v>4</v>
      </c>
      <c r="B8" s="13"/>
      <c r="C8" s="58">
        <f t="shared" si="0"/>
        <v>0</v>
      </c>
      <c r="D8" s="13"/>
      <c r="E8" s="13"/>
      <c r="F8" s="13"/>
      <c r="G8" s="13"/>
      <c r="H8" s="13"/>
    </row>
    <row r="9" spans="1:8" ht="22.5" customHeight="1">
      <c r="A9" s="10">
        <v>5</v>
      </c>
      <c r="B9" s="13"/>
      <c r="C9" s="58">
        <f t="shared" si="0"/>
        <v>0</v>
      </c>
      <c r="D9" s="13"/>
      <c r="E9" s="13"/>
      <c r="F9" s="13"/>
      <c r="G9" s="13"/>
      <c r="H9" s="13"/>
    </row>
    <row r="10" spans="1:8" ht="22.5" customHeight="1">
      <c r="A10" s="10">
        <v>6</v>
      </c>
      <c r="B10" s="13"/>
      <c r="C10" s="58">
        <f t="shared" si="0"/>
        <v>0</v>
      </c>
      <c r="D10" s="13"/>
      <c r="E10" s="13"/>
      <c r="F10" s="13"/>
      <c r="G10" s="13"/>
      <c r="H10" s="13"/>
    </row>
    <row r="11" spans="1:8" ht="22.5" customHeight="1">
      <c r="A11" s="10">
        <v>7</v>
      </c>
      <c r="B11" s="13"/>
      <c r="C11" s="58">
        <f t="shared" si="0"/>
        <v>0</v>
      </c>
      <c r="D11" s="13"/>
      <c r="E11" s="13"/>
      <c r="F11" s="13"/>
      <c r="G11" s="13"/>
      <c r="H11" s="13"/>
    </row>
    <row r="12" spans="1:8" ht="22.5" customHeight="1">
      <c r="A12" s="10">
        <v>8</v>
      </c>
      <c r="B12" s="13"/>
      <c r="C12" s="58">
        <f t="shared" si="0"/>
        <v>0</v>
      </c>
      <c r="D12" s="13"/>
      <c r="E12" s="13"/>
      <c r="F12" s="13"/>
      <c r="G12" s="13"/>
      <c r="H12" s="13"/>
    </row>
    <row r="13" spans="1:8" ht="22.5" customHeight="1">
      <c r="A13" s="10">
        <v>9</v>
      </c>
      <c r="B13" s="13"/>
      <c r="C13" s="58">
        <f t="shared" si="0"/>
        <v>0</v>
      </c>
      <c r="D13" s="13"/>
      <c r="E13" s="13"/>
      <c r="F13" s="13"/>
      <c r="G13" s="13"/>
      <c r="H13" s="13"/>
    </row>
    <row r="14" spans="1:8" ht="22.5" customHeight="1">
      <c r="A14" s="10">
        <v>10</v>
      </c>
      <c r="B14" s="13"/>
      <c r="C14" s="58">
        <f t="shared" si="0"/>
        <v>0</v>
      </c>
      <c r="D14" s="13"/>
      <c r="E14" s="13"/>
      <c r="F14" s="13"/>
      <c r="G14" s="13"/>
      <c r="H14" s="13"/>
    </row>
    <row r="15" spans="1:8" ht="22.5" customHeight="1">
      <c r="A15" s="10">
        <v>11</v>
      </c>
      <c r="B15" s="13"/>
      <c r="C15" s="58">
        <f t="shared" si="0"/>
        <v>0</v>
      </c>
      <c r="D15" s="13"/>
      <c r="E15" s="13"/>
      <c r="F15" s="13"/>
      <c r="G15" s="13"/>
      <c r="H15" s="13"/>
    </row>
    <row r="16" spans="1:8" ht="22.5" customHeight="1">
      <c r="A16" s="10">
        <v>12</v>
      </c>
      <c r="B16" s="13"/>
      <c r="C16" s="58">
        <f t="shared" si="0"/>
        <v>0</v>
      </c>
      <c r="D16" s="13"/>
      <c r="E16" s="13"/>
      <c r="F16" s="13"/>
      <c r="G16" s="13"/>
      <c r="H16" s="13"/>
    </row>
    <row r="17" spans="1:8" ht="22.5" customHeight="1">
      <c r="A17" s="10">
        <v>13</v>
      </c>
      <c r="B17" s="13"/>
      <c r="C17" s="58">
        <f t="shared" si="0"/>
        <v>0</v>
      </c>
      <c r="D17" s="13"/>
      <c r="E17" s="13"/>
      <c r="F17" s="13"/>
      <c r="G17" s="13"/>
      <c r="H17" s="13"/>
    </row>
    <row r="18" spans="1:8" ht="22.5" customHeight="1">
      <c r="A18" s="10">
        <v>14</v>
      </c>
      <c r="B18" s="13"/>
      <c r="C18" s="58">
        <f t="shared" si="0"/>
        <v>0</v>
      </c>
      <c r="D18" s="13"/>
      <c r="E18" s="13"/>
      <c r="F18" s="13"/>
      <c r="G18" s="13"/>
      <c r="H18" s="13"/>
    </row>
    <row r="19" spans="1:8" ht="22.5" customHeight="1">
      <c r="A19" s="10">
        <v>15</v>
      </c>
      <c r="B19" s="13"/>
      <c r="C19" s="58">
        <f t="shared" si="0"/>
        <v>0</v>
      </c>
      <c r="D19" s="13"/>
      <c r="E19" s="13"/>
      <c r="F19" s="13"/>
      <c r="G19" s="13"/>
      <c r="H19" s="13"/>
    </row>
    <row r="20" spans="1:8" ht="22.5" customHeight="1">
      <c r="A20" s="10">
        <v>16</v>
      </c>
      <c r="B20" s="13"/>
      <c r="C20" s="58">
        <f t="shared" si="0"/>
        <v>0</v>
      </c>
      <c r="D20" s="13"/>
      <c r="E20" s="13"/>
      <c r="F20" s="13"/>
      <c r="G20" s="13"/>
      <c r="H20" s="13"/>
    </row>
  </sheetData>
  <mergeCells count="3">
    <mergeCell ref="A1:H1"/>
    <mergeCell ref="A2:C2"/>
    <mergeCell ref="A4:B4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6" sqref="C6"/>
    </sheetView>
  </sheetViews>
  <sheetFormatPr defaultColWidth="9" defaultRowHeight="14.25"/>
  <cols>
    <col min="1" max="1" width="12.625" customWidth="1"/>
    <col min="2" max="2" width="15.875" customWidth="1"/>
    <col min="3" max="3" width="37.25" customWidth="1"/>
    <col min="4" max="4" width="19.125" customWidth="1"/>
    <col min="5" max="5" width="15.875" customWidth="1"/>
  </cols>
  <sheetData>
    <row r="1" spans="1:5" ht="28.5" customHeight="1">
      <c r="A1" s="337" t="s">
        <v>573</v>
      </c>
      <c r="B1" s="337"/>
      <c r="C1" s="337"/>
      <c r="D1" s="337"/>
      <c r="E1" s="337"/>
    </row>
    <row r="2" spans="1:5" ht="20.25" customHeight="1">
      <c r="A2" s="334" t="str">
        <f>人员!A2</f>
        <v>填报单位：</v>
      </c>
      <c r="B2" s="334"/>
      <c r="C2" s="47"/>
      <c r="D2" s="47"/>
      <c r="E2" s="46" t="s">
        <v>426</v>
      </c>
    </row>
    <row r="3" spans="1:5" ht="26.25" customHeight="1">
      <c r="A3" s="50" t="s">
        <v>244</v>
      </c>
      <c r="B3" s="50" t="s">
        <v>574</v>
      </c>
      <c r="C3" s="50" t="s">
        <v>575</v>
      </c>
      <c r="D3" s="50" t="s">
        <v>576</v>
      </c>
      <c r="E3" s="50" t="s">
        <v>13</v>
      </c>
    </row>
    <row r="4" spans="1:5" ht="26.25" customHeight="1">
      <c r="A4" s="338" t="s">
        <v>235</v>
      </c>
      <c r="B4" s="339"/>
      <c r="C4" s="13"/>
      <c r="D4" s="51">
        <f>SUM(D5:D10)</f>
        <v>1408</v>
      </c>
      <c r="E4" s="13"/>
    </row>
    <row r="5" spans="1:5" ht="33.75" customHeight="1">
      <c r="A5" s="10">
        <v>1</v>
      </c>
      <c r="B5" s="10" t="s">
        <v>577</v>
      </c>
      <c r="C5" s="384" t="s">
        <v>764</v>
      </c>
      <c r="D5" s="13">
        <v>704</v>
      </c>
      <c r="E5" s="13"/>
    </row>
    <row r="6" spans="1:5" ht="33.75" customHeight="1">
      <c r="A6" s="10">
        <v>2</v>
      </c>
      <c r="B6" s="10" t="s">
        <v>578</v>
      </c>
      <c r="C6" s="384" t="s">
        <v>765</v>
      </c>
      <c r="D6" s="13">
        <v>704</v>
      </c>
      <c r="E6" s="13"/>
    </row>
    <row r="7" spans="1:5" ht="33.75" customHeight="1">
      <c r="A7" s="10">
        <v>3</v>
      </c>
      <c r="B7" s="13"/>
      <c r="C7" s="13"/>
      <c r="D7" s="13"/>
      <c r="E7" s="13"/>
    </row>
    <row r="8" spans="1:5" ht="33.75" customHeight="1">
      <c r="A8" s="10">
        <v>4</v>
      </c>
      <c r="B8" s="13"/>
      <c r="C8" s="13"/>
      <c r="D8" s="13"/>
      <c r="E8" s="13"/>
    </row>
    <row r="9" spans="1:5" ht="33.75" customHeight="1">
      <c r="A9" s="10">
        <v>5</v>
      </c>
      <c r="B9" s="13"/>
      <c r="C9" s="13"/>
      <c r="D9" s="13"/>
      <c r="E9" s="13"/>
    </row>
    <row r="10" spans="1:5" ht="33.75" customHeight="1">
      <c r="A10" s="10">
        <v>6</v>
      </c>
      <c r="B10" s="13"/>
      <c r="C10" s="13"/>
      <c r="D10" s="13"/>
      <c r="E10" s="13"/>
    </row>
    <row r="11" spans="1:5">
      <c r="A11" s="47"/>
    </row>
  </sheetData>
  <mergeCells count="3">
    <mergeCell ref="A1:E1"/>
    <mergeCell ref="A2:B2"/>
    <mergeCell ref="A4:B4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I1"/>
    </sheetView>
  </sheetViews>
  <sheetFormatPr defaultColWidth="9" defaultRowHeight="14.25"/>
  <cols>
    <col min="1" max="1" width="6" customWidth="1"/>
    <col min="2" max="2" width="13.75" customWidth="1"/>
    <col min="3" max="3" width="17.625" customWidth="1"/>
    <col min="4" max="4" width="20.875" customWidth="1"/>
    <col min="5" max="5" width="10" customWidth="1"/>
    <col min="6" max="6" width="13" customWidth="1"/>
    <col min="7" max="7" width="15.875" customWidth="1"/>
    <col min="8" max="9" width="12.875" customWidth="1"/>
  </cols>
  <sheetData>
    <row r="1" spans="1:9" ht="23.25" customHeight="1">
      <c r="A1" s="337" t="s">
        <v>579</v>
      </c>
      <c r="B1" s="337"/>
      <c r="C1" s="337"/>
      <c r="D1" s="337"/>
      <c r="E1" s="337"/>
      <c r="F1" s="337"/>
      <c r="G1" s="337"/>
      <c r="H1" s="337"/>
      <c r="I1" s="337"/>
    </row>
    <row r="2" spans="1:9" ht="18.75" customHeight="1">
      <c r="B2" s="46"/>
      <c r="C2" s="46"/>
      <c r="D2" s="47"/>
      <c r="E2" s="47"/>
      <c r="H2" s="47"/>
      <c r="I2" s="46" t="s">
        <v>426</v>
      </c>
    </row>
    <row r="3" spans="1:9" ht="23.25" customHeight="1">
      <c r="A3" s="341" t="s">
        <v>244</v>
      </c>
      <c r="B3" s="341" t="s">
        <v>245</v>
      </c>
      <c r="C3" s="341" t="s">
        <v>580</v>
      </c>
      <c r="D3" s="341" t="s">
        <v>581</v>
      </c>
      <c r="E3" s="341" t="s">
        <v>582</v>
      </c>
      <c r="F3" s="341" t="s">
        <v>583</v>
      </c>
      <c r="G3" s="340" t="s">
        <v>584</v>
      </c>
      <c r="H3" s="340"/>
      <c r="I3" s="340"/>
    </row>
    <row r="4" spans="1:9" ht="23.25" customHeight="1">
      <c r="A4" s="342"/>
      <c r="B4" s="342"/>
      <c r="C4" s="342"/>
      <c r="D4" s="342"/>
      <c r="E4" s="342"/>
      <c r="F4" s="342"/>
      <c r="G4" s="8" t="s">
        <v>105</v>
      </c>
      <c r="H4" s="8" t="s">
        <v>585</v>
      </c>
      <c r="I4" s="8" t="s">
        <v>586</v>
      </c>
    </row>
    <row r="5" spans="1:9" ht="23.25" customHeight="1">
      <c r="A5" s="13"/>
      <c r="B5" s="340" t="s">
        <v>235</v>
      </c>
      <c r="C5" s="275"/>
      <c r="D5" s="275"/>
      <c r="E5" s="275"/>
      <c r="F5" s="48">
        <f>SUM(F6:F20)</f>
        <v>0</v>
      </c>
      <c r="G5" s="48">
        <f>SUM(G6:G20)</f>
        <v>0</v>
      </c>
      <c r="H5" s="48">
        <f t="shared" ref="H5:I5" si="0">SUM(H6:H20)</f>
        <v>0</v>
      </c>
      <c r="I5" s="48">
        <f t="shared" si="0"/>
        <v>0</v>
      </c>
    </row>
    <row r="6" spans="1:9" ht="23.25" customHeight="1">
      <c r="A6" s="10">
        <v>1</v>
      </c>
      <c r="B6" s="13"/>
      <c r="C6" s="13"/>
      <c r="D6" s="13"/>
      <c r="E6" s="13"/>
      <c r="F6" s="13"/>
      <c r="G6" s="48">
        <f>SUM(H6:I6)</f>
        <v>0</v>
      </c>
      <c r="H6" s="13"/>
      <c r="I6" s="13"/>
    </row>
    <row r="7" spans="1:9" ht="23.25" customHeight="1">
      <c r="A7" s="10">
        <v>2</v>
      </c>
      <c r="B7" s="13"/>
      <c r="C7" s="13"/>
      <c r="D7" s="13"/>
      <c r="E7" s="13"/>
      <c r="F7" s="13"/>
      <c r="G7" s="48">
        <f t="shared" ref="G7:G20" si="1">SUM(H7:I7)</f>
        <v>0</v>
      </c>
      <c r="H7" s="13"/>
      <c r="I7" s="13"/>
    </row>
    <row r="8" spans="1:9" ht="23.25" customHeight="1">
      <c r="A8" s="10">
        <v>3</v>
      </c>
      <c r="B8" s="13"/>
      <c r="C8" s="13"/>
      <c r="D8" s="13"/>
      <c r="E8" s="13"/>
      <c r="F8" s="13"/>
      <c r="G8" s="48">
        <f t="shared" si="1"/>
        <v>0</v>
      </c>
      <c r="H8" s="13"/>
      <c r="I8" s="13"/>
    </row>
    <row r="9" spans="1:9" ht="23.25" customHeight="1">
      <c r="A9" s="10">
        <v>4</v>
      </c>
      <c r="B9" s="13"/>
      <c r="C9" s="13"/>
      <c r="D9" s="13"/>
      <c r="E9" s="13"/>
      <c r="F9" s="13"/>
      <c r="G9" s="48">
        <f t="shared" si="1"/>
        <v>0</v>
      </c>
      <c r="H9" s="13"/>
      <c r="I9" s="13"/>
    </row>
    <row r="10" spans="1:9" ht="23.25" customHeight="1">
      <c r="A10" s="10">
        <v>5</v>
      </c>
      <c r="B10" s="13"/>
      <c r="C10" s="13"/>
      <c r="D10" s="13"/>
      <c r="E10" s="13"/>
      <c r="F10" s="13"/>
      <c r="G10" s="48">
        <f t="shared" si="1"/>
        <v>0</v>
      </c>
      <c r="H10" s="13"/>
      <c r="I10" s="13"/>
    </row>
    <row r="11" spans="1:9" ht="23.25" customHeight="1">
      <c r="A11" s="10">
        <v>6</v>
      </c>
      <c r="B11" s="13"/>
      <c r="C11" s="13"/>
      <c r="D11" s="13"/>
      <c r="E11" s="13"/>
      <c r="F11" s="13"/>
      <c r="G11" s="48">
        <f t="shared" si="1"/>
        <v>0</v>
      </c>
      <c r="H11" s="13"/>
      <c r="I11" s="13"/>
    </row>
    <row r="12" spans="1:9" ht="23.25" customHeight="1">
      <c r="A12" s="10">
        <v>7</v>
      </c>
      <c r="B12" s="13"/>
      <c r="C12" s="13"/>
      <c r="D12" s="13"/>
      <c r="E12" s="13"/>
      <c r="F12" s="13"/>
      <c r="G12" s="48">
        <f t="shared" si="1"/>
        <v>0</v>
      </c>
      <c r="H12" s="13"/>
      <c r="I12" s="13"/>
    </row>
    <row r="13" spans="1:9" ht="23.25" customHeight="1">
      <c r="A13" s="10">
        <v>8</v>
      </c>
      <c r="B13" s="13"/>
      <c r="C13" s="13"/>
      <c r="D13" s="13"/>
      <c r="E13" s="13"/>
      <c r="F13" s="13"/>
      <c r="G13" s="48">
        <f t="shared" si="1"/>
        <v>0</v>
      </c>
      <c r="H13" s="13"/>
      <c r="I13" s="13"/>
    </row>
    <row r="14" spans="1:9" ht="23.25" customHeight="1">
      <c r="A14" s="10">
        <v>9</v>
      </c>
      <c r="B14" s="13"/>
      <c r="C14" s="13"/>
      <c r="D14" s="13"/>
      <c r="E14" s="13"/>
      <c r="F14" s="13"/>
      <c r="G14" s="48">
        <f t="shared" si="1"/>
        <v>0</v>
      </c>
      <c r="H14" s="13"/>
      <c r="I14" s="13"/>
    </row>
    <row r="15" spans="1:9" ht="23.25" customHeight="1">
      <c r="A15" s="10">
        <v>10</v>
      </c>
      <c r="B15" s="13"/>
      <c r="C15" s="13"/>
      <c r="D15" s="13"/>
      <c r="E15" s="13"/>
      <c r="F15" s="13"/>
      <c r="G15" s="48">
        <f t="shared" si="1"/>
        <v>0</v>
      </c>
      <c r="H15" s="13"/>
      <c r="I15" s="13"/>
    </row>
    <row r="16" spans="1:9" ht="23.25" customHeight="1">
      <c r="A16" s="10">
        <v>11</v>
      </c>
      <c r="B16" s="13"/>
      <c r="C16" s="13"/>
      <c r="D16" s="13"/>
      <c r="E16" s="13"/>
      <c r="F16" s="13"/>
      <c r="G16" s="48">
        <f t="shared" si="1"/>
        <v>0</v>
      </c>
      <c r="H16" s="13"/>
      <c r="I16" s="13"/>
    </row>
    <row r="17" spans="1:9" ht="23.25" customHeight="1">
      <c r="A17" s="10">
        <v>12</v>
      </c>
      <c r="B17" s="13"/>
      <c r="C17" s="13"/>
      <c r="D17" s="13"/>
      <c r="E17" s="13"/>
      <c r="F17" s="13"/>
      <c r="G17" s="48">
        <f t="shared" si="1"/>
        <v>0</v>
      </c>
      <c r="H17" s="13"/>
      <c r="I17" s="13"/>
    </row>
    <row r="18" spans="1:9" ht="23.25" customHeight="1">
      <c r="A18" s="10">
        <v>13</v>
      </c>
      <c r="B18" s="13"/>
      <c r="C18" s="13"/>
      <c r="D18" s="13"/>
      <c r="E18" s="13"/>
      <c r="F18" s="13"/>
      <c r="G18" s="48">
        <f t="shared" si="1"/>
        <v>0</v>
      </c>
      <c r="H18" s="13"/>
      <c r="I18" s="13"/>
    </row>
    <row r="19" spans="1:9" ht="23.25" customHeight="1">
      <c r="A19" s="10">
        <v>14</v>
      </c>
      <c r="B19" s="13"/>
      <c r="C19" s="13"/>
      <c r="D19" s="13"/>
      <c r="E19" s="13"/>
      <c r="F19" s="13"/>
      <c r="G19" s="48">
        <f t="shared" si="1"/>
        <v>0</v>
      </c>
      <c r="H19" s="13"/>
      <c r="I19" s="13"/>
    </row>
    <row r="20" spans="1:9" ht="23.25" customHeight="1">
      <c r="A20" s="10">
        <v>15</v>
      </c>
      <c r="B20" s="13"/>
      <c r="C20" s="13"/>
      <c r="D20" s="13"/>
      <c r="E20" s="13"/>
      <c r="F20" s="13"/>
      <c r="G20" s="48">
        <f t="shared" si="1"/>
        <v>0</v>
      </c>
      <c r="H20" s="13"/>
      <c r="I20" s="13"/>
    </row>
  </sheetData>
  <mergeCells count="9">
    <mergeCell ref="A1:I1"/>
    <mergeCell ref="G3:I3"/>
    <mergeCell ref="B5:E5"/>
    <mergeCell ref="A3:A4"/>
    <mergeCell ref="B3:B4"/>
    <mergeCell ref="C3:C4"/>
    <mergeCell ref="D3:D4"/>
    <mergeCell ref="E3:E4"/>
    <mergeCell ref="F3:F4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15"/>
  <sheetViews>
    <sheetView workbookViewId="0">
      <selection activeCell="F6" sqref="F6"/>
    </sheetView>
  </sheetViews>
  <sheetFormatPr defaultColWidth="9" defaultRowHeight="14.25"/>
  <cols>
    <col min="1" max="1" width="4.875" customWidth="1"/>
    <col min="2" max="2" width="10.5" customWidth="1"/>
    <col min="4" max="4" width="12.625" customWidth="1"/>
    <col min="5" max="5" width="10.375" customWidth="1"/>
    <col min="6" max="6" width="6" customWidth="1"/>
    <col min="11" max="11" width="8.125" customWidth="1"/>
    <col min="12" max="12" width="8.375" customWidth="1"/>
    <col min="15" max="15" width="7.125" customWidth="1"/>
    <col min="16" max="16" width="7.625" customWidth="1"/>
  </cols>
  <sheetData>
    <row r="1" spans="1:16" ht="31.5" customHeight="1">
      <c r="A1" s="343" t="s">
        <v>587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2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44" t="s">
        <v>588</v>
      </c>
      <c r="P2" s="344"/>
    </row>
    <row r="3" spans="1:16" ht="19.5" customHeight="1">
      <c r="A3" s="346" t="s">
        <v>244</v>
      </c>
      <c r="B3" s="350" t="s">
        <v>589</v>
      </c>
      <c r="C3" s="346" t="s">
        <v>590</v>
      </c>
      <c r="D3" s="346" t="s">
        <v>591</v>
      </c>
      <c r="E3" s="346" t="s">
        <v>592</v>
      </c>
      <c r="F3" s="346" t="s">
        <v>593</v>
      </c>
      <c r="G3" s="346" t="s">
        <v>267</v>
      </c>
      <c r="H3" s="345" t="s">
        <v>594</v>
      </c>
      <c r="I3" s="346"/>
      <c r="J3" s="345" t="s">
        <v>595</v>
      </c>
      <c r="K3" s="345"/>
      <c r="L3" s="345"/>
      <c r="M3" s="345"/>
      <c r="N3" s="345"/>
      <c r="O3" s="345"/>
      <c r="P3" s="345"/>
    </row>
    <row r="4" spans="1:16" ht="42" customHeight="1">
      <c r="A4" s="349"/>
      <c r="B4" s="351"/>
      <c r="C4" s="349"/>
      <c r="D4" s="349"/>
      <c r="E4" s="349"/>
      <c r="F4" s="349"/>
      <c r="G4" s="349"/>
      <c r="H4" s="40" t="s">
        <v>596</v>
      </c>
      <c r="I4" s="40" t="s">
        <v>597</v>
      </c>
      <c r="J4" s="40" t="s">
        <v>202</v>
      </c>
      <c r="K4" s="40" t="s">
        <v>106</v>
      </c>
      <c r="L4" s="40" t="s">
        <v>598</v>
      </c>
      <c r="M4" s="40" t="s">
        <v>599</v>
      </c>
      <c r="N4" s="40" t="s">
        <v>600</v>
      </c>
      <c r="O4" s="40" t="s">
        <v>601</v>
      </c>
      <c r="P4" s="44" t="s">
        <v>602</v>
      </c>
    </row>
    <row r="5" spans="1:16" ht="42" customHeight="1">
      <c r="A5" s="346" t="s">
        <v>235</v>
      </c>
      <c r="B5" s="347"/>
      <c r="C5" s="347"/>
      <c r="D5" s="347"/>
      <c r="E5" s="348"/>
      <c r="F5" s="41">
        <f>SUM(F6:F15)</f>
        <v>3</v>
      </c>
      <c r="G5" s="41">
        <f t="shared" ref="G5:P5" si="0">SUM(G6:G15)</f>
        <v>2</v>
      </c>
      <c r="H5" s="41">
        <f t="shared" si="0"/>
        <v>2</v>
      </c>
      <c r="I5" s="41">
        <f t="shared" si="0"/>
        <v>0</v>
      </c>
      <c r="J5" s="41">
        <f t="shared" si="0"/>
        <v>0</v>
      </c>
      <c r="K5" s="41">
        <f t="shared" si="0"/>
        <v>0</v>
      </c>
      <c r="L5" s="41">
        <f t="shared" si="0"/>
        <v>0</v>
      </c>
      <c r="M5" s="41">
        <f t="shared" si="0"/>
        <v>0</v>
      </c>
      <c r="N5" s="41">
        <f t="shared" si="0"/>
        <v>0</v>
      </c>
      <c r="O5" s="41">
        <f t="shared" si="0"/>
        <v>0</v>
      </c>
      <c r="P5" s="41">
        <f t="shared" si="0"/>
        <v>0</v>
      </c>
    </row>
    <row r="6" spans="1:16" ht="33.75" customHeight="1">
      <c r="A6" s="39" t="s">
        <v>603</v>
      </c>
      <c r="B6" s="39" t="s">
        <v>604</v>
      </c>
      <c r="C6" s="39" t="s">
        <v>605</v>
      </c>
      <c r="D6" s="39"/>
      <c r="E6" s="39"/>
      <c r="F6" s="42">
        <v>2</v>
      </c>
      <c r="G6" s="41">
        <f>SUM(H6:I6)</f>
        <v>1</v>
      </c>
      <c r="H6" s="43">
        <v>1</v>
      </c>
      <c r="I6" s="43"/>
      <c r="J6" s="41">
        <f>SUM(K6:P6)</f>
        <v>0</v>
      </c>
      <c r="K6" s="43"/>
      <c r="L6" s="43"/>
      <c r="M6" s="43"/>
      <c r="N6" s="43"/>
      <c r="O6" s="43"/>
      <c r="P6" s="45"/>
    </row>
    <row r="7" spans="1:16" ht="33.75" customHeight="1">
      <c r="A7" s="39" t="s">
        <v>606</v>
      </c>
      <c r="B7" s="39" t="s">
        <v>604</v>
      </c>
      <c r="C7" s="39" t="s">
        <v>607</v>
      </c>
      <c r="D7" s="39"/>
      <c r="E7" s="39"/>
      <c r="F7" s="42">
        <v>1</v>
      </c>
      <c r="G7" s="41">
        <f t="shared" ref="G7:G15" si="1">SUM(H7:I7)</f>
        <v>1</v>
      </c>
      <c r="H7" s="43">
        <v>1</v>
      </c>
      <c r="I7" s="43"/>
      <c r="J7" s="41">
        <f t="shared" ref="J7:J15" si="2">SUM(K7:P7)</f>
        <v>0</v>
      </c>
      <c r="K7" s="43"/>
      <c r="L7" s="43"/>
      <c r="M7" s="43"/>
      <c r="N7" s="43"/>
      <c r="O7" s="43"/>
      <c r="P7" s="45"/>
    </row>
    <row r="8" spans="1:16" ht="33.75" customHeight="1">
      <c r="A8" s="39" t="s">
        <v>608</v>
      </c>
      <c r="B8" s="39"/>
      <c r="C8" s="39"/>
      <c r="D8" s="39"/>
      <c r="E8" s="39"/>
      <c r="F8" s="42"/>
      <c r="G8" s="41">
        <f t="shared" si="1"/>
        <v>0</v>
      </c>
      <c r="H8" s="43"/>
      <c r="I8" s="43"/>
      <c r="J8" s="41">
        <f t="shared" si="2"/>
        <v>0</v>
      </c>
      <c r="K8" s="43"/>
      <c r="L8" s="43"/>
      <c r="M8" s="43"/>
      <c r="N8" s="43"/>
      <c r="O8" s="43"/>
      <c r="P8" s="45"/>
    </row>
    <row r="9" spans="1:16" ht="33.75" customHeight="1">
      <c r="A9" s="39" t="s">
        <v>609</v>
      </c>
      <c r="B9" s="39"/>
      <c r="C9" s="39"/>
      <c r="D9" s="39"/>
      <c r="E9" s="39"/>
      <c r="F9" s="42"/>
      <c r="G9" s="41">
        <f t="shared" si="1"/>
        <v>0</v>
      </c>
      <c r="H9" s="43"/>
      <c r="I9" s="43"/>
      <c r="J9" s="41">
        <f t="shared" si="2"/>
        <v>0</v>
      </c>
      <c r="K9" s="43"/>
      <c r="L9" s="43"/>
      <c r="M9" s="43"/>
      <c r="N9" s="43"/>
      <c r="O9" s="43"/>
      <c r="P9" s="45"/>
    </row>
    <row r="10" spans="1:16" ht="33.75" customHeight="1">
      <c r="A10" s="39" t="s">
        <v>610</v>
      </c>
      <c r="B10" s="39"/>
      <c r="C10" s="39"/>
      <c r="D10" s="39"/>
      <c r="E10" s="39"/>
      <c r="F10" s="42"/>
      <c r="G10" s="41">
        <f t="shared" si="1"/>
        <v>0</v>
      </c>
      <c r="H10" s="43"/>
      <c r="I10" s="43"/>
      <c r="J10" s="41">
        <f t="shared" si="2"/>
        <v>0</v>
      </c>
      <c r="K10" s="43"/>
      <c r="L10" s="43"/>
      <c r="M10" s="43"/>
      <c r="N10" s="43"/>
      <c r="O10" s="43"/>
      <c r="P10" s="45"/>
    </row>
    <row r="11" spans="1:16" ht="33.75" customHeight="1">
      <c r="A11" s="39" t="s">
        <v>611</v>
      </c>
      <c r="B11" s="39"/>
      <c r="C11" s="39"/>
      <c r="D11" s="39"/>
      <c r="E11" s="39"/>
      <c r="F11" s="42"/>
      <c r="G11" s="41">
        <f t="shared" si="1"/>
        <v>0</v>
      </c>
      <c r="H11" s="43"/>
      <c r="I11" s="43"/>
      <c r="J11" s="41">
        <f t="shared" si="2"/>
        <v>0</v>
      </c>
      <c r="K11" s="43"/>
      <c r="L11" s="43"/>
      <c r="M11" s="43"/>
      <c r="N11" s="43"/>
      <c r="O11" s="43"/>
      <c r="P11" s="45"/>
    </row>
    <row r="12" spans="1:16" ht="33.75" customHeight="1">
      <c r="A12" s="39" t="s">
        <v>612</v>
      </c>
      <c r="B12" s="39"/>
      <c r="C12" s="39"/>
      <c r="D12" s="39"/>
      <c r="E12" s="39"/>
      <c r="F12" s="42"/>
      <c r="G12" s="41">
        <f t="shared" si="1"/>
        <v>0</v>
      </c>
      <c r="H12" s="43"/>
      <c r="I12" s="43"/>
      <c r="J12" s="41">
        <f t="shared" si="2"/>
        <v>0</v>
      </c>
      <c r="K12" s="43"/>
      <c r="L12" s="43"/>
      <c r="M12" s="43"/>
      <c r="N12" s="43"/>
      <c r="O12" s="43"/>
      <c r="P12" s="45"/>
    </row>
    <row r="13" spans="1:16" ht="33.75" customHeight="1">
      <c r="A13" s="39" t="s">
        <v>613</v>
      </c>
      <c r="B13" s="39"/>
      <c r="C13" s="39"/>
      <c r="D13" s="39"/>
      <c r="E13" s="39"/>
      <c r="F13" s="42"/>
      <c r="G13" s="41">
        <f t="shared" si="1"/>
        <v>0</v>
      </c>
      <c r="H13" s="43"/>
      <c r="I13" s="43"/>
      <c r="J13" s="41">
        <f t="shared" si="2"/>
        <v>0</v>
      </c>
      <c r="K13" s="43"/>
      <c r="L13" s="43"/>
      <c r="M13" s="43"/>
      <c r="N13" s="43"/>
      <c r="O13" s="43"/>
      <c r="P13" s="45"/>
    </row>
    <row r="14" spans="1:16" ht="33.75" customHeight="1">
      <c r="A14" s="39" t="s">
        <v>614</v>
      </c>
      <c r="B14" s="39"/>
      <c r="C14" s="39"/>
      <c r="D14" s="39"/>
      <c r="E14" s="39"/>
      <c r="F14" s="42"/>
      <c r="G14" s="41">
        <f t="shared" si="1"/>
        <v>0</v>
      </c>
      <c r="H14" s="43"/>
      <c r="I14" s="43"/>
      <c r="J14" s="41">
        <f t="shared" si="2"/>
        <v>0</v>
      </c>
      <c r="K14" s="43"/>
      <c r="L14" s="43"/>
      <c r="M14" s="43"/>
      <c r="N14" s="43"/>
      <c r="O14" s="43"/>
      <c r="P14" s="45"/>
    </row>
    <row r="15" spans="1:16" ht="33.75" customHeight="1">
      <c r="A15" s="39" t="s">
        <v>288</v>
      </c>
      <c r="B15" s="39"/>
      <c r="C15" s="39"/>
      <c r="D15" s="39"/>
      <c r="E15" s="39"/>
      <c r="F15" s="42"/>
      <c r="G15" s="41">
        <f t="shared" si="1"/>
        <v>0</v>
      </c>
      <c r="H15" s="43"/>
      <c r="I15" s="43"/>
      <c r="J15" s="41">
        <f t="shared" si="2"/>
        <v>0</v>
      </c>
      <c r="K15" s="43"/>
      <c r="L15" s="43"/>
      <c r="M15" s="43"/>
      <c r="N15" s="43"/>
      <c r="O15" s="43"/>
      <c r="P15" s="45"/>
    </row>
  </sheetData>
  <mergeCells count="12">
    <mergeCell ref="A1:P1"/>
    <mergeCell ref="O2:P2"/>
    <mergeCell ref="H3:I3"/>
    <mergeCell ref="J3:P3"/>
    <mergeCell ref="A5:E5"/>
    <mergeCell ref="A3:A4"/>
    <mergeCell ref="B3:B4"/>
    <mergeCell ref="C3:C4"/>
    <mergeCell ref="D3:D4"/>
    <mergeCell ref="E3:E4"/>
    <mergeCell ref="F3:F4"/>
    <mergeCell ref="G3:G4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pane ySplit="4" topLeftCell="A5" activePane="bottomLeft" state="frozen"/>
      <selection pane="bottomLeft" activeCell="D63" sqref="D63"/>
    </sheetView>
  </sheetViews>
  <sheetFormatPr defaultColWidth="9" defaultRowHeight="14.25"/>
  <cols>
    <col min="1" max="1" width="11" style="150" customWidth="1"/>
    <col min="2" max="2" width="21.125" style="150" customWidth="1"/>
    <col min="3" max="3" width="19.375" customWidth="1"/>
    <col min="4" max="4" width="17.5" customWidth="1"/>
    <col min="5" max="5" width="16.375" customWidth="1"/>
    <col min="6" max="6" width="45.625" style="217" customWidth="1"/>
  </cols>
  <sheetData>
    <row r="1" spans="1:6" ht="24.75" customHeight="1">
      <c r="A1" s="249" t="s">
        <v>6</v>
      </c>
      <c r="B1" s="249"/>
      <c r="C1" s="249"/>
      <c r="D1" s="249"/>
      <c r="E1" s="249"/>
      <c r="F1" s="249"/>
    </row>
    <row r="2" spans="1:6" ht="22.5" customHeight="1">
      <c r="A2" s="218" t="s">
        <v>7</v>
      </c>
      <c r="B2" s="218" t="str">
        <f>封面!B5</f>
        <v>柴桑区供销社</v>
      </c>
      <c r="C2" s="218"/>
      <c r="D2" s="219"/>
      <c r="E2" s="194"/>
      <c r="F2" s="220"/>
    </row>
    <row r="3" spans="1:6" ht="21.75" customHeight="1">
      <c r="A3" s="250" t="s">
        <v>8</v>
      </c>
      <c r="B3" s="250"/>
      <c r="C3" s="250"/>
      <c r="D3" s="221"/>
      <c r="E3" s="222"/>
      <c r="F3" s="223" t="s">
        <v>9</v>
      </c>
    </row>
    <row r="4" spans="1:6" ht="19.5" customHeight="1">
      <c r="A4" s="251" t="s">
        <v>10</v>
      </c>
      <c r="B4" s="252"/>
      <c r="C4" s="224" t="s">
        <v>11</v>
      </c>
      <c r="D4" s="225">
        <v>43739</v>
      </c>
      <c r="E4" s="224" t="s">
        <v>12</v>
      </c>
      <c r="F4" s="226" t="s">
        <v>13</v>
      </c>
    </row>
    <row r="5" spans="1:6" ht="19.5" customHeight="1">
      <c r="A5" s="253" t="s">
        <v>14</v>
      </c>
      <c r="B5" s="254"/>
      <c r="C5" s="227">
        <f>SUM(C6:C10)</f>
        <v>24</v>
      </c>
      <c r="D5" s="227">
        <f>SUM(D6:D10)</f>
        <v>24</v>
      </c>
      <c r="E5" s="228">
        <f>D5-C5</f>
        <v>0</v>
      </c>
      <c r="F5" s="229"/>
    </row>
    <row r="6" spans="1:6" ht="19.5" customHeight="1">
      <c r="A6" s="253" t="s">
        <v>15</v>
      </c>
      <c r="B6" s="254"/>
      <c r="C6" s="230"/>
      <c r="D6" s="230"/>
      <c r="E6" s="228">
        <f t="shared" ref="E6:E55" si="0">D6-C6</f>
        <v>0</v>
      </c>
      <c r="F6" s="229"/>
    </row>
    <row r="7" spans="1:6" ht="19.5" customHeight="1">
      <c r="A7" s="253" t="s">
        <v>16</v>
      </c>
      <c r="B7" s="254"/>
      <c r="C7" s="230">
        <v>24</v>
      </c>
      <c r="D7" s="230">
        <v>24</v>
      </c>
      <c r="E7" s="228">
        <f t="shared" si="0"/>
        <v>0</v>
      </c>
      <c r="F7" s="229"/>
    </row>
    <row r="8" spans="1:6" ht="19.5" customHeight="1">
      <c r="A8" s="253" t="s">
        <v>17</v>
      </c>
      <c r="B8" s="254"/>
      <c r="C8" s="230"/>
      <c r="D8" s="230"/>
      <c r="E8" s="228">
        <f t="shared" si="0"/>
        <v>0</v>
      </c>
      <c r="F8" s="229"/>
    </row>
    <row r="9" spans="1:6" ht="19.5" customHeight="1">
      <c r="A9" s="253" t="s">
        <v>18</v>
      </c>
      <c r="B9" s="254"/>
      <c r="C9" s="230"/>
      <c r="D9" s="230"/>
      <c r="E9" s="228">
        <f t="shared" si="0"/>
        <v>0</v>
      </c>
      <c r="F9" s="229"/>
    </row>
    <row r="10" spans="1:6" ht="19.5" customHeight="1">
      <c r="A10" s="253" t="s">
        <v>19</v>
      </c>
      <c r="B10" s="254"/>
      <c r="C10" s="230"/>
      <c r="D10" s="230"/>
      <c r="E10" s="228">
        <f t="shared" si="0"/>
        <v>0</v>
      </c>
      <c r="F10" s="231" t="s">
        <v>20</v>
      </c>
    </row>
    <row r="11" spans="1:6" ht="19.5" customHeight="1">
      <c r="A11" s="253" t="s">
        <v>21</v>
      </c>
      <c r="B11" s="254"/>
      <c r="C11" s="232">
        <f>SUM(C12:C16)</f>
        <v>14</v>
      </c>
      <c r="D11" s="232">
        <f>SUM(D12:D16)</f>
        <v>14</v>
      </c>
      <c r="E11" s="228">
        <f t="shared" si="0"/>
        <v>0</v>
      </c>
      <c r="F11" s="229"/>
    </row>
    <row r="12" spans="1:6" ht="19.5" customHeight="1">
      <c r="A12" s="253" t="s">
        <v>15</v>
      </c>
      <c r="B12" s="254"/>
      <c r="C12" s="230"/>
      <c r="D12" s="230"/>
      <c r="E12" s="228">
        <f t="shared" si="0"/>
        <v>0</v>
      </c>
      <c r="F12" s="229"/>
    </row>
    <row r="13" spans="1:6" ht="19.5" customHeight="1">
      <c r="A13" s="253" t="s">
        <v>16</v>
      </c>
      <c r="B13" s="254"/>
      <c r="C13" s="230">
        <v>14</v>
      </c>
      <c r="D13" s="230">
        <v>14</v>
      </c>
      <c r="E13" s="228">
        <f t="shared" si="0"/>
        <v>0</v>
      </c>
      <c r="F13" s="229"/>
    </row>
    <row r="14" spans="1:6" ht="19.5" customHeight="1">
      <c r="A14" s="253" t="s">
        <v>17</v>
      </c>
      <c r="B14" s="254"/>
      <c r="C14" s="230"/>
      <c r="D14" s="230"/>
      <c r="E14" s="228">
        <f t="shared" si="0"/>
        <v>0</v>
      </c>
      <c r="F14" s="229"/>
    </row>
    <row r="15" spans="1:6" ht="19.5" customHeight="1">
      <c r="A15" s="253" t="s">
        <v>18</v>
      </c>
      <c r="B15" s="254"/>
      <c r="C15" s="230"/>
      <c r="D15" s="230"/>
      <c r="E15" s="228">
        <f t="shared" si="0"/>
        <v>0</v>
      </c>
      <c r="F15" s="229"/>
    </row>
    <row r="16" spans="1:6" ht="19.5" customHeight="1">
      <c r="A16" s="253" t="s">
        <v>19</v>
      </c>
      <c r="B16" s="254"/>
      <c r="C16" s="230"/>
      <c r="D16" s="230"/>
      <c r="E16" s="228">
        <f t="shared" si="0"/>
        <v>0</v>
      </c>
      <c r="F16" s="229"/>
    </row>
    <row r="17" spans="1:6" ht="19.5" customHeight="1">
      <c r="A17" s="253" t="s">
        <v>22</v>
      </c>
      <c r="B17" s="254"/>
      <c r="C17" s="232">
        <f>SUM(C18:C19)</f>
        <v>35</v>
      </c>
      <c r="D17" s="232">
        <f>SUM(D18:D19)</f>
        <v>33</v>
      </c>
      <c r="E17" s="228">
        <f t="shared" si="0"/>
        <v>-2</v>
      </c>
      <c r="F17" s="229"/>
    </row>
    <row r="18" spans="1:6" ht="19.5" customHeight="1">
      <c r="A18" s="253" t="s">
        <v>23</v>
      </c>
      <c r="B18" s="254"/>
      <c r="C18" s="233"/>
      <c r="D18" s="233"/>
      <c r="E18" s="228">
        <f t="shared" si="0"/>
        <v>0</v>
      </c>
      <c r="F18" s="255" t="s">
        <v>24</v>
      </c>
    </row>
    <row r="19" spans="1:6" ht="19.5" customHeight="1">
      <c r="A19" s="253" t="s">
        <v>25</v>
      </c>
      <c r="B19" s="254"/>
      <c r="C19" s="233">
        <v>35</v>
      </c>
      <c r="D19" s="233">
        <v>33</v>
      </c>
      <c r="E19" s="228">
        <f t="shared" si="0"/>
        <v>-2</v>
      </c>
      <c r="F19" s="256"/>
    </row>
    <row r="20" spans="1:6" ht="19.5" customHeight="1">
      <c r="A20" s="253" t="s">
        <v>26</v>
      </c>
      <c r="B20" s="254"/>
      <c r="C20" s="232">
        <f>C21+C27+C30</f>
        <v>3</v>
      </c>
      <c r="D20" s="232">
        <f>D21+D27+D30</f>
        <v>2</v>
      </c>
      <c r="E20" s="228">
        <f t="shared" si="0"/>
        <v>-1</v>
      </c>
      <c r="F20" s="229"/>
    </row>
    <row r="21" spans="1:6" ht="19.5" customHeight="1">
      <c r="A21" s="253" t="s">
        <v>27</v>
      </c>
      <c r="B21" s="254"/>
      <c r="C21" s="232">
        <f>SUM(C22:C26)</f>
        <v>0</v>
      </c>
      <c r="D21" s="232">
        <f>SUM(D22:D26)</f>
        <v>0</v>
      </c>
      <c r="E21" s="228">
        <f t="shared" si="0"/>
        <v>0</v>
      </c>
      <c r="F21" s="229"/>
    </row>
    <row r="22" spans="1:6" ht="19.5" customHeight="1">
      <c r="A22" s="253" t="s">
        <v>28</v>
      </c>
      <c r="B22" s="254"/>
      <c r="C22" s="230"/>
      <c r="D22" s="230"/>
      <c r="E22" s="228">
        <f t="shared" si="0"/>
        <v>0</v>
      </c>
      <c r="F22" s="229"/>
    </row>
    <row r="23" spans="1:6" ht="19.5" hidden="1" customHeight="1">
      <c r="A23" s="253" t="s">
        <v>29</v>
      </c>
      <c r="B23" s="254"/>
      <c r="C23" s="230"/>
      <c r="D23" s="230"/>
      <c r="E23" s="228">
        <f t="shared" si="0"/>
        <v>0</v>
      </c>
      <c r="F23" s="229"/>
    </row>
    <row r="24" spans="1:6" ht="19.5" hidden="1" customHeight="1">
      <c r="A24" s="253" t="s">
        <v>30</v>
      </c>
      <c r="B24" s="254"/>
      <c r="C24" s="230"/>
      <c r="D24" s="230"/>
      <c r="E24" s="228">
        <f t="shared" si="0"/>
        <v>0</v>
      </c>
      <c r="F24" s="229"/>
    </row>
    <row r="25" spans="1:6" ht="19.5" hidden="1" customHeight="1">
      <c r="A25" s="253" t="s">
        <v>31</v>
      </c>
      <c r="B25" s="254"/>
      <c r="C25" s="230"/>
      <c r="D25" s="230"/>
      <c r="E25" s="228">
        <f t="shared" si="0"/>
        <v>0</v>
      </c>
      <c r="F25" s="229"/>
    </row>
    <row r="26" spans="1:6" ht="19.5" hidden="1" customHeight="1">
      <c r="A26" s="253" t="s">
        <v>32</v>
      </c>
      <c r="B26" s="254"/>
      <c r="C26" s="230"/>
      <c r="D26" s="230"/>
      <c r="E26" s="228">
        <f t="shared" si="0"/>
        <v>0</v>
      </c>
      <c r="F26" s="229"/>
    </row>
    <row r="27" spans="1:6" ht="19.5" customHeight="1">
      <c r="A27" s="253" t="s">
        <v>33</v>
      </c>
      <c r="B27" s="254"/>
      <c r="C27" s="232">
        <f>SUM(C28:C29)</f>
        <v>0</v>
      </c>
      <c r="D27" s="232">
        <f>SUM(D28:D29)</f>
        <v>0</v>
      </c>
      <c r="E27" s="228">
        <f t="shared" si="0"/>
        <v>0</v>
      </c>
      <c r="F27" s="229"/>
    </row>
    <row r="28" spans="1:6" ht="19.5" customHeight="1">
      <c r="A28" s="253" t="s">
        <v>34</v>
      </c>
      <c r="B28" s="254"/>
      <c r="C28" s="230"/>
      <c r="D28" s="230"/>
      <c r="E28" s="228">
        <f t="shared" si="0"/>
        <v>0</v>
      </c>
      <c r="F28" s="229"/>
    </row>
    <row r="29" spans="1:6" ht="19.5" customHeight="1">
      <c r="A29" s="253" t="s">
        <v>35</v>
      </c>
      <c r="B29" s="254"/>
      <c r="C29" s="230"/>
      <c r="D29" s="230"/>
      <c r="E29" s="228">
        <f t="shared" si="0"/>
        <v>0</v>
      </c>
      <c r="F29" s="229"/>
    </row>
    <row r="30" spans="1:6" ht="19.5" customHeight="1">
      <c r="A30" s="253" t="s">
        <v>36</v>
      </c>
      <c r="B30" s="254"/>
      <c r="C30" s="232">
        <f>SUM(C31:C33)</f>
        <v>3</v>
      </c>
      <c r="D30" s="232">
        <f>SUM(D31:D33)</f>
        <v>2</v>
      </c>
      <c r="E30" s="228">
        <f t="shared" si="0"/>
        <v>-1</v>
      </c>
      <c r="F30" s="229"/>
    </row>
    <row r="31" spans="1:6" ht="19.5" customHeight="1">
      <c r="A31" s="253" t="s">
        <v>37</v>
      </c>
      <c r="B31" s="254"/>
      <c r="C31" s="230">
        <v>3</v>
      </c>
      <c r="D31" s="230">
        <v>2</v>
      </c>
      <c r="E31" s="228">
        <f t="shared" si="0"/>
        <v>-1</v>
      </c>
      <c r="F31" s="229"/>
    </row>
    <row r="32" spans="1:6" ht="19.5" customHeight="1">
      <c r="A32" s="253" t="s">
        <v>38</v>
      </c>
      <c r="B32" s="254"/>
      <c r="C32" s="230"/>
      <c r="D32" s="230"/>
      <c r="E32" s="228">
        <f t="shared" si="0"/>
        <v>0</v>
      </c>
      <c r="F32" s="229"/>
    </row>
    <row r="33" spans="1:6" ht="19.5" customHeight="1">
      <c r="A33" s="253" t="s">
        <v>39</v>
      </c>
      <c r="B33" s="254"/>
      <c r="C33" s="230"/>
      <c r="D33" s="230"/>
      <c r="E33" s="228">
        <f t="shared" si="0"/>
        <v>0</v>
      </c>
      <c r="F33" s="229"/>
    </row>
    <row r="34" spans="1:6" ht="19.5" hidden="1" customHeight="1">
      <c r="A34" s="253" t="s">
        <v>40</v>
      </c>
      <c r="B34" s="254"/>
      <c r="C34" s="232">
        <f>SUM(C35:C38)</f>
        <v>0</v>
      </c>
      <c r="D34" s="232">
        <f>SUM(D35:D38)</f>
        <v>0</v>
      </c>
      <c r="E34" s="228">
        <f t="shared" si="0"/>
        <v>0</v>
      </c>
      <c r="F34" s="229"/>
    </row>
    <row r="35" spans="1:6" ht="19.5" hidden="1" customHeight="1">
      <c r="A35" s="253" t="s">
        <v>41</v>
      </c>
      <c r="B35" s="254"/>
      <c r="C35" s="233"/>
      <c r="D35" s="233"/>
      <c r="E35" s="228">
        <f t="shared" si="0"/>
        <v>0</v>
      </c>
      <c r="F35" s="229"/>
    </row>
    <row r="36" spans="1:6" ht="19.5" hidden="1" customHeight="1">
      <c r="A36" s="253" t="s">
        <v>42</v>
      </c>
      <c r="B36" s="254"/>
      <c r="C36" s="233"/>
      <c r="D36" s="233"/>
      <c r="E36" s="228">
        <f t="shared" si="0"/>
        <v>0</v>
      </c>
      <c r="F36" s="229"/>
    </row>
    <row r="37" spans="1:6" ht="19.5" hidden="1" customHeight="1">
      <c r="A37" s="253" t="s">
        <v>43</v>
      </c>
      <c r="B37" s="254"/>
      <c r="C37" s="233"/>
      <c r="D37" s="233"/>
      <c r="E37" s="228">
        <f t="shared" si="0"/>
        <v>0</v>
      </c>
      <c r="F37" s="229"/>
    </row>
    <row r="38" spans="1:6" ht="19.5" hidden="1" customHeight="1">
      <c r="A38" s="253" t="s">
        <v>44</v>
      </c>
      <c r="B38" s="254"/>
      <c r="C38" s="233"/>
      <c r="D38" s="233"/>
      <c r="E38" s="228">
        <f t="shared" si="0"/>
        <v>0</v>
      </c>
      <c r="F38" s="229"/>
    </row>
    <row r="39" spans="1:6" ht="19.5" customHeight="1">
      <c r="A39" s="253" t="s">
        <v>45</v>
      </c>
      <c r="B39" s="254"/>
      <c r="C39" s="232">
        <f>SUM(C40:C47)</f>
        <v>14</v>
      </c>
      <c r="D39" s="232">
        <f>SUM(D40:D47)</f>
        <v>14</v>
      </c>
      <c r="E39" s="228">
        <f t="shared" si="0"/>
        <v>0</v>
      </c>
      <c r="F39" s="229"/>
    </row>
    <row r="40" spans="1:6" ht="19.5" customHeight="1">
      <c r="A40" s="253" t="s">
        <v>46</v>
      </c>
      <c r="B40" s="254"/>
      <c r="C40" s="230"/>
      <c r="D40" s="230"/>
      <c r="E40" s="228">
        <f t="shared" si="0"/>
        <v>0</v>
      </c>
      <c r="F40" s="229"/>
    </row>
    <row r="41" spans="1:6" ht="19.5" customHeight="1">
      <c r="A41" s="253" t="s">
        <v>47</v>
      </c>
      <c r="B41" s="254"/>
      <c r="C41" s="230"/>
      <c r="D41" s="230"/>
      <c r="E41" s="228">
        <f t="shared" si="0"/>
        <v>0</v>
      </c>
      <c r="F41" s="229"/>
    </row>
    <row r="42" spans="1:6" ht="19.5" customHeight="1">
      <c r="A42" s="253" t="s">
        <v>48</v>
      </c>
      <c r="B42" s="254"/>
      <c r="C42" s="234">
        <v>5</v>
      </c>
      <c r="D42" s="234">
        <v>5</v>
      </c>
      <c r="E42" s="228">
        <f t="shared" si="0"/>
        <v>0</v>
      </c>
      <c r="F42" s="229"/>
    </row>
    <row r="43" spans="1:6" ht="19.5" customHeight="1">
      <c r="A43" s="253" t="s">
        <v>49</v>
      </c>
      <c r="B43" s="254"/>
      <c r="C43" s="234">
        <v>2</v>
      </c>
      <c r="D43" s="234">
        <v>2</v>
      </c>
      <c r="E43" s="228">
        <f t="shared" si="0"/>
        <v>0</v>
      </c>
      <c r="F43" s="229"/>
    </row>
    <row r="44" spans="1:6" ht="19.5" customHeight="1">
      <c r="A44" s="253" t="s">
        <v>50</v>
      </c>
      <c r="B44" s="254"/>
      <c r="C44" s="234">
        <v>6</v>
      </c>
      <c r="D44" s="234">
        <v>6</v>
      </c>
      <c r="E44" s="228">
        <f t="shared" si="0"/>
        <v>0</v>
      </c>
      <c r="F44" s="229"/>
    </row>
    <row r="45" spans="1:6" ht="19.5" customHeight="1">
      <c r="A45" s="253" t="s">
        <v>51</v>
      </c>
      <c r="B45" s="254"/>
      <c r="C45" s="234"/>
      <c r="D45" s="234"/>
      <c r="E45" s="228">
        <f t="shared" si="0"/>
        <v>0</v>
      </c>
      <c r="F45" s="229"/>
    </row>
    <row r="46" spans="1:6" ht="19.5" customHeight="1">
      <c r="A46" s="253" t="s">
        <v>52</v>
      </c>
      <c r="B46" s="254"/>
      <c r="C46" s="234">
        <v>1</v>
      </c>
      <c r="D46" s="234">
        <v>1</v>
      </c>
      <c r="E46" s="228">
        <f t="shared" si="0"/>
        <v>0</v>
      </c>
      <c r="F46" s="229"/>
    </row>
    <row r="47" spans="1:6" ht="19.5" customHeight="1">
      <c r="A47" s="253" t="s">
        <v>53</v>
      </c>
      <c r="B47" s="254"/>
      <c r="C47" s="230"/>
      <c r="D47" s="230"/>
      <c r="E47" s="228">
        <f t="shared" si="0"/>
        <v>0</v>
      </c>
      <c r="F47" s="229"/>
    </row>
    <row r="48" spans="1:6" ht="19.5" customHeight="1">
      <c r="A48" s="253" t="s">
        <v>54</v>
      </c>
      <c r="B48" s="254"/>
      <c r="C48" s="228">
        <f>C49+C50</f>
        <v>447876</v>
      </c>
      <c r="D48" s="228">
        <f>D49+D50</f>
        <v>449716</v>
      </c>
      <c r="E48" s="228">
        <f t="shared" si="0"/>
        <v>1840</v>
      </c>
      <c r="F48" s="235" t="s">
        <v>55</v>
      </c>
    </row>
    <row r="49" spans="1:6" ht="19.5" customHeight="1">
      <c r="A49" s="253" t="s">
        <v>56</v>
      </c>
      <c r="B49" s="254"/>
      <c r="C49" s="230">
        <v>254700</v>
      </c>
      <c r="D49" s="230">
        <v>253340</v>
      </c>
      <c r="E49" s="228">
        <f t="shared" si="0"/>
        <v>-1360</v>
      </c>
      <c r="F49" s="235" t="s">
        <v>57</v>
      </c>
    </row>
    <row r="50" spans="1:6" ht="19.5" customHeight="1">
      <c r="A50" s="253" t="s">
        <v>58</v>
      </c>
      <c r="B50" s="254"/>
      <c r="C50" s="230">
        <v>193176</v>
      </c>
      <c r="D50" s="230">
        <v>196376</v>
      </c>
      <c r="E50" s="228">
        <f t="shared" si="0"/>
        <v>3200</v>
      </c>
      <c r="F50" s="229"/>
    </row>
    <row r="51" spans="1:6" ht="19.5" customHeight="1">
      <c r="A51" s="253" t="s">
        <v>59</v>
      </c>
      <c r="B51" s="254"/>
      <c r="C51" s="232">
        <f>SUM(C52:C55)</f>
        <v>0</v>
      </c>
      <c r="D51" s="232">
        <f>SUM(D52:D55)</f>
        <v>0</v>
      </c>
      <c r="E51" s="228">
        <f t="shared" si="0"/>
        <v>0</v>
      </c>
      <c r="F51" s="229"/>
    </row>
    <row r="52" spans="1:6" ht="19.5" customHeight="1">
      <c r="A52" s="253" t="s">
        <v>60</v>
      </c>
      <c r="B52" s="254"/>
      <c r="C52" s="230"/>
      <c r="D52" s="230"/>
      <c r="E52" s="228">
        <f t="shared" si="0"/>
        <v>0</v>
      </c>
      <c r="F52" s="229"/>
    </row>
    <row r="53" spans="1:6" ht="19.5" customHeight="1">
      <c r="A53" s="253" t="s">
        <v>61</v>
      </c>
      <c r="B53" s="254"/>
      <c r="C53" s="230"/>
      <c r="D53" s="230"/>
      <c r="E53" s="228">
        <f t="shared" si="0"/>
        <v>0</v>
      </c>
      <c r="F53" s="229"/>
    </row>
    <row r="54" spans="1:6" ht="19.5" customHeight="1">
      <c r="A54" s="253" t="s">
        <v>62</v>
      </c>
      <c r="B54" s="254"/>
      <c r="C54" s="236"/>
      <c r="D54" s="236"/>
      <c r="E54" s="228">
        <f t="shared" si="0"/>
        <v>0</v>
      </c>
      <c r="F54" s="229"/>
    </row>
    <row r="55" spans="1:6" ht="19.5" customHeight="1">
      <c r="A55" s="253" t="s">
        <v>63</v>
      </c>
      <c r="B55" s="254"/>
      <c r="C55" s="230"/>
      <c r="D55" s="230"/>
      <c r="E55" s="228">
        <f t="shared" si="0"/>
        <v>0</v>
      </c>
      <c r="F55" s="229"/>
    </row>
    <row r="56" spans="1:6" ht="19.5" customHeight="1">
      <c r="A56" s="253" t="s">
        <v>64</v>
      </c>
      <c r="B56" s="254"/>
      <c r="C56" s="237"/>
      <c r="D56" s="237"/>
      <c r="E56" s="228"/>
      <c r="F56" s="229"/>
    </row>
    <row r="57" spans="1:6" ht="19.5" customHeight="1">
      <c r="A57" s="253" t="s">
        <v>65</v>
      </c>
      <c r="B57" s="254"/>
      <c r="C57" s="234"/>
      <c r="D57" s="234">
        <v>0</v>
      </c>
      <c r="E57" s="228"/>
      <c r="F57" s="229"/>
    </row>
    <row r="58" spans="1:6" ht="19.5" customHeight="1">
      <c r="A58" s="253" t="s">
        <v>66</v>
      </c>
      <c r="B58" s="254"/>
      <c r="C58" s="234">
        <v>643200</v>
      </c>
      <c r="D58" s="234">
        <v>643200</v>
      </c>
      <c r="E58" s="228"/>
      <c r="F58" s="229"/>
    </row>
  </sheetData>
  <sheetProtection selectLockedCells="1"/>
  <mergeCells count="58">
    <mergeCell ref="A57:B57"/>
    <mergeCell ref="A58:B58"/>
    <mergeCell ref="F18:F19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F1"/>
    <mergeCell ref="A3:C3"/>
    <mergeCell ref="A4:B4"/>
    <mergeCell ref="A5:B5"/>
    <mergeCell ref="A6:B6"/>
  </mergeCells>
  <phoneticPr fontId="9" type="noConversion"/>
  <printOptions horizontalCentered="1"/>
  <pageMargins left="0.27559055118110198" right="0.196850393700787" top="0.27559055118110198" bottom="0.47244094488188998" header="0.27559055118110198" footer="0.196850393700787"/>
  <pageSetup paperSize="9" scale="85" orientation="landscape"/>
  <headerFooter alignWithMargins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E15" sqref="E15"/>
    </sheetView>
  </sheetViews>
  <sheetFormatPr defaultColWidth="9" defaultRowHeight="14.25"/>
  <cols>
    <col min="1" max="1" width="12.125" style="25" customWidth="1"/>
    <col min="2" max="2" width="18" style="26" customWidth="1"/>
    <col min="3" max="3" width="10.125" style="26" customWidth="1"/>
    <col min="4" max="4" width="19.125" style="27" customWidth="1"/>
    <col min="5" max="7" width="9.75" style="25" customWidth="1"/>
    <col min="8" max="8" width="9" style="25"/>
    <col min="9" max="9" width="15.125" style="25" customWidth="1"/>
    <col min="10" max="16384" width="9" style="25"/>
  </cols>
  <sheetData>
    <row r="1" spans="1:9">
      <c r="G1" s="28"/>
    </row>
    <row r="2" spans="1:9" ht="25.5">
      <c r="A2" s="352" t="s">
        <v>615</v>
      </c>
      <c r="B2" s="352"/>
      <c r="C2" s="352"/>
      <c r="D2" s="352"/>
      <c r="E2" s="352"/>
      <c r="F2" s="352"/>
      <c r="G2" s="352"/>
      <c r="H2" s="352"/>
      <c r="I2" s="352"/>
    </row>
    <row r="4" spans="1:9" ht="20.25" customHeight="1">
      <c r="A4" s="29" t="s">
        <v>616</v>
      </c>
      <c r="B4" s="30" t="s">
        <v>3</v>
      </c>
      <c r="I4" s="37" t="s">
        <v>89</v>
      </c>
    </row>
    <row r="5" spans="1:9" ht="24.75" customHeight="1">
      <c r="A5" s="353" t="s">
        <v>617</v>
      </c>
      <c r="B5" s="354" t="s">
        <v>233</v>
      </c>
      <c r="C5" s="356" t="s">
        <v>594</v>
      </c>
      <c r="D5" s="354" t="s">
        <v>618</v>
      </c>
      <c r="E5" s="353" t="s">
        <v>619</v>
      </c>
      <c r="F5" s="353"/>
      <c r="G5" s="353"/>
      <c r="H5" s="353" t="s">
        <v>620</v>
      </c>
      <c r="I5" s="353" t="s">
        <v>13</v>
      </c>
    </row>
    <row r="6" spans="1:9" ht="17.25" customHeight="1">
      <c r="A6" s="353"/>
      <c r="B6" s="355"/>
      <c r="C6" s="356"/>
      <c r="D6" s="355"/>
      <c r="E6" s="31" t="s">
        <v>621</v>
      </c>
      <c r="F6" s="31" t="s">
        <v>622</v>
      </c>
      <c r="G6" s="31" t="s">
        <v>623</v>
      </c>
      <c r="H6" s="353"/>
      <c r="I6" s="353"/>
    </row>
    <row r="7" spans="1:9" ht="21" customHeight="1">
      <c r="A7" s="33" t="s">
        <v>624</v>
      </c>
      <c r="B7" s="31"/>
      <c r="C7" s="34"/>
      <c r="D7" s="35"/>
      <c r="E7" s="36"/>
      <c r="F7" s="36"/>
      <c r="G7" s="36"/>
      <c r="H7" s="36"/>
      <c r="I7" s="36"/>
    </row>
    <row r="8" spans="1:9" ht="21" customHeight="1">
      <c r="A8" s="33" t="s">
        <v>625</v>
      </c>
      <c r="B8" s="31"/>
      <c r="C8" s="34"/>
      <c r="D8" s="35"/>
      <c r="E8" s="36"/>
      <c r="F8" s="36"/>
      <c r="G8" s="36"/>
      <c r="H8" s="36"/>
      <c r="I8" s="36"/>
    </row>
    <row r="9" spans="1:9" ht="30.75" customHeight="1">
      <c r="A9" s="31" t="s">
        <v>626</v>
      </c>
      <c r="B9" s="31" t="s">
        <v>627</v>
      </c>
      <c r="C9" s="31" t="s">
        <v>628</v>
      </c>
      <c r="D9" s="32" t="s">
        <v>629</v>
      </c>
      <c r="E9" s="36">
        <v>22</v>
      </c>
      <c r="F9" s="36">
        <v>22</v>
      </c>
      <c r="G9" s="36">
        <v>22</v>
      </c>
      <c r="H9" s="36"/>
      <c r="I9" s="36"/>
    </row>
    <row r="10" spans="1:9" ht="30.75" customHeight="1">
      <c r="A10" s="31" t="s">
        <v>228</v>
      </c>
      <c r="B10" s="31" t="s">
        <v>630</v>
      </c>
      <c r="C10" s="31" t="s">
        <v>628</v>
      </c>
      <c r="D10" s="32" t="s">
        <v>631</v>
      </c>
      <c r="E10" s="36">
        <v>30</v>
      </c>
      <c r="F10" s="36">
        <v>30</v>
      </c>
      <c r="G10" s="36">
        <v>30</v>
      </c>
      <c r="H10" s="36"/>
      <c r="I10" s="36"/>
    </row>
  </sheetData>
  <mergeCells count="8">
    <mergeCell ref="A2:I2"/>
    <mergeCell ref="E5:G5"/>
    <mergeCell ref="A5:A6"/>
    <mergeCell ref="B5:B6"/>
    <mergeCell ref="C5:C6"/>
    <mergeCell ref="D5:D6"/>
    <mergeCell ref="H5:H6"/>
    <mergeCell ref="I5:I6"/>
  </mergeCells>
  <phoneticPr fontId="9" type="noConversion"/>
  <printOptions horizontalCentered="1"/>
  <pageMargins left="0.74803149606299202" right="0.74803149606299202" top="0.55000000000000004" bottom="0.98425196850393704" header="0.511811023622047" footer="0.511811023622047"/>
  <pageSetup paperSize="9" firstPageNumber="4294963191" orientation="landscape" useFirstPageNumber="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J6" sqref="J6"/>
    </sheetView>
  </sheetViews>
  <sheetFormatPr defaultColWidth="9" defaultRowHeight="14.25"/>
  <cols>
    <col min="1" max="1" width="28.75" customWidth="1"/>
    <col min="2" max="5" width="12" customWidth="1"/>
    <col min="6" max="6" width="18.875" customWidth="1"/>
    <col min="7" max="7" width="20.625" customWidth="1"/>
  </cols>
  <sheetData>
    <row r="1" spans="1:7" ht="47.25" customHeight="1">
      <c r="A1" s="357" t="s">
        <v>632</v>
      </c>
      <c r="B1" s="357"/>
      <c r="C1" s="357"/>
      <c r="D1" s="357"/>
      <c r="E1" s="357"/>
      <c r="F1" s="357"/>
      <c r="G1" s="357"/>
    </row>
    <row r="2" spans="1:7" ht="37.5" customHeight="1">
      <c r="A2" s="5" t="s">
        <v>102</v>
      </c>
      <c r="B2" s="5"/>
      <c r="G2" s="7" t="s">
        <v>89</v>
      </c>
    </row>
    <row r="3" spans="1:7" ht="37.5" customHeight="1">
      <c r="A3" s="341" t="s">
        <v>633</v>
      </c>
      <c r="B3" s="338" t="s">
        <v>634</v>
      </c>
      <c r="C3" s="339"/>
      <c r="D3" s="338" t="s">
        <v>11</v>
      </c>
      <c r="E3" s="339"/>
      <c r="F3" s="8" t="s">
        <v>635</v>
      </c>
      <c r="G3" s="8" t="s">
        <v>13</v>
      </c>
    </row>
    <row r="4" spans="1:7" ht="37.5" customHeight="1">
      <c r="A4" s="342"/>
      <c r="B4" s="8" t="s">
        <v>636</v>
      </c>
      <c r="C4" s="8" t="s">
        <v>637</v>
      </c>
      <c r="D4" s="8" t="s">
        <v>636</v>
      </c>
      <c r="E4" s="8" t="s">
        <v>638</v>
      </c>
      <c r="F4" s="8" t="s">
        <v>636</v>
      </c>
      <c r="G4" s="8"/>
    </row>
    <row r="5" spans="1:7" ht="37.5" customHeight="1">
      <c r="A5" s="8" t="s">
        <v>639</v>
      </c>
      <c r="B5" s="18">
        <f>SUM(B6:B9)</f>
        <v>2</v>
      </c>
      <c r="C5" s="18">
        <f t="shared" ref="C5:F5" si="0">SUM(C6:C9)</f>
        <v>0</v>
      </c>
      <c r="D5" s="18">
        <f t="shared" si="0"/>
        <v>2</v>
      </c>
      <c r="E5" s="18">
        <f t="shared" si="0"/>
        <v>0</v>
      </c>
      <c r="F5" s="18">
        <f t="shared" si="0"/>
        <v>2</v>
      </c>
      <c r="G5" s="8"/>
    </row>
    <row r="6" spans="1:7" ht="37.5" customHeight="1">
      <c r="A6" s="8" t="s">
        <v>640</v>
      </c>
      <c r="B6" s="19"/>
      <c r="C6" s="20"/>
      <c r="D6" s="20"/>
      <c r="E6" s="20"/>
      <c r="F6" s="20"/>
      <c r="G6" s="13"/>
    </row>
    <row r="7" spans="1:7" ht="37.5" customHeight="1">
      <c r="A7" s="8" t="s">
        <v>137</v>
      </c>
      <c r="B7" s="19">
        <v>2</v>
      </c>
      <c r="C7" s="20"/>
      <c r="D7" s="20">
        <v>2</v>
      </c>
      <c r="E7" s="20"/>
      <c r="F7" s="20">
        <v>2</v>
      </c>
      <c r="G7" s="13"/>
    </row>
    <row r="8" spans="1:7" ht="37.5" customHeight="1">
      <c r="A8" s="8" t="s">
        <v>641</v>
      </c>
      <c r="B8" s="19"/>
      <c r="C8" s="20"/>
      <c r="D8" s="20"/>
      <c r="E8" s="20"/>
      <c r="F8" s="20"/>
      <c r="G8" s="13"/>
    </row>
    <row r="9" spans="1:7" ht="37.5" customHeight="1">
      <c r="A9" s="21" t="s">
        <v>642</v>
      </c>
      <c r="B9" s="22"/>
      <c r="C9" s="20"/>
      <c r="D9" s="20"/>
      <c r="E9" s="20"/>
      <c r="F9" s="20"/>
      <c r="G9" s="13"/>
    </row>
    <row r="10" spans="1:7" ht="37.5" customHeight="1">
      <c r="A10" s="23" t="s">
        <v>643</v>
      </c>
      <c r="B10" s="24"/>
    </row>
  </sheetData>
  <mergeCells count="4">
    <mergeCell ref="A1:G1"/>
    <mergeCell ref="B3:C3"/>
    <mergeCell ref="D3:E3"/>
    <mergeCell ref="A3:A4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E11" sqref="E11"/>
    </sheetView>
  </sheetViews>
  <sheetFormatPr defaultColWidth="9" defaultRowHeight="14.25"/>
  <cols>
    <col min="1" max="1" width="12.875" customWidth="1"/>
    <col min="2" max="2" width="12.25" customWidth="1"/>
    <col min="3" max="3" width="24.75" customWidth="1"/>
    <col min="4" max="4" width="10.75" customWidth="1"/>
    <col min="5" max="5" width="15.25" customWidth="1"/>
    <col min="6" max="6" width="16" customWidth="1"/>
    <col min="7" max="7" width="12.25" customWidth="1"/>
  </cols>
  <sheetData>
    <row r="1" spans="1:7" ht="44.25" customHeight="1">
      <c r="A1" s="357" t="s">
        <v>644</v>
      </c>
      <c r="B1" s="357"/>
      <c r="C1" s="357"/>
      <c r="D1" s="357"/>
      <c r="E1" s="357"/>
      <c r="F1" s="357"/>
      <c r="G1" s="357"/>
    </row>
    <row r="2" spans="1:7" ht="30" customHeight="1">
      <c r="A2" s="5" t="s">
        <v>7</v>
      </c>
      <c r="B2" s="358" t="s">
        <v>3</v>
      </c>
      <c r="C2" s="358"/>
      <c r="G2" s="7" t="s">
        <v>89</v>
      </c>
    </row>
    <row r="3" spans="1:7" ht="25.5" customHeight="1">
      <c r="A3" s="360" t="s">
        <v>645</v>
      </c>
      <c r="B3" s="360" t="s">
        <v>646</v>
      </c>
      <c r="C3" s="360" t="s">
        <v>647</v>
      </c>
      <c r="D3" s="360" t="s">
        <v>648</v>
      </c>
      <c r="E3" s="340" t="s">
        <v>649</v>
      </c>
      <c r="F3" s="340"/>
      <c r="G3" s="340" t="s">
        <v>13</v>
      </c>
    </row>
    <row r="4" spans="1:7" ht="25.5" customHeight="1">
      <c r="A4" s="361"/>
      <c r="B4" s="361"/>
      <c r="C4" s="361"/>
      <c r="D4" s="361"/>
      <c r="E4" s="9" t="s">
        <v>650</v>
      </c>
      <c r="F4" s="9" t="s">
        <v>635</v>
      </c>
      <c r="G4" s="275"/>
    </row>
    <row r="5" spans="1:7" ht="25.5" customHeight="1">
      <c r="A5" s="338" t="s">
        <v>639</v>
      </c>
      <c r="B5" s="359"/>
      <c r="C5" s="339"/>
      <c r="D5" s="11"/>
      <c r="E5" s="12">
        <f>SUM(E6:E13)</f>
        <v>62.2</v>
      </c>
      <c r="F5" s="12">
        <f>SUM(F6:F13)</f>
        <v>64.319999999999993</v>
      </c>
      <c r="G5" s="13"/>
    </row>
    <row r="6" spans="1:7" ht="25.5" customHeight="1">
      <c r="A6" s="8" t="s">
        <v>604</v>
      </c>
      <c r="B6" s="10" t="s">
        <v>651</v>
      </c>
      <c r="C6" s="10" t="s">
        <v>652</v>
      </c>
      <c r="D6" s="14">
        <v>185</v>
      </c>
      <c r="E6" s="12">
        <v>17.2</v>
      </c>
      <c r="F6" s="12">
        <v>19.32</v>
      </c>
      <c r="G6" s="13"/>
    </row>
    <row r="7" spans="1:7" ht="25.5" customHeight="1">
      <c r="A7" s="8" t="s">
        <v>604</v>
      </c>
      <c r="B7" s="10" t="s">
        <v>653</v>
      </c>
      <c r="C7" s="10" t="s">
        <v>654</v>
      </c>
      <c r="D7" s="15">
        <v>1000</v>
      </c>
      <c r="E7" s="12">
        <v>10</v>
      </c>
      <c r="F7" s="12">
        <v>10</v>
      </c>
      <c r="G7" s="10"/>
    </row>
    <row r="8" spans="1:7" ht="25.5" customHeight="1">
      <c r="A8" s="8" t="s">
        <v>604</v>
      </c>
      <c r="B8" s="10" t="s">
        <v>655</v>
      </c>
      <c r="C8" s="10" t="s">
        <v>656</v>
      </c>
      <c r="D8" s="15">
        <v>1890</v>
      </c>
      <c r="E8" s="12">
        <v>35</v>
      </c>
      <c r="F8" s="12">
        <v>35</v>
      </c>
      <c r="G8" s="10"/>
    </row>
    <row r="9" spans="1:7" ht="25.5" customHeight="1">
      <c r="A9" s="10"/>
      <c r="B9" s="10"/>
      <c r="C9" s="10"/>
      <c r="D9" s="11"/>
      <c r="E9" s="12"/>
      <c r="F9" s="12"/>
      <c r="G9" s="10"/>
    </row>
    <row r="10" spans="1:7" ht="25.5" customHeight="1">
      <c r="A10" s="13"/>
      <c r="B10" s="13"/>
      <c r="C10" s="13"/>
      <c r="D10" s="16"/>
      <c r="E10" s="17"/>
      <c r="F10" s="17"/>
      <c r="G10" s="13"/>
    </row>
    <row r="11" spans="1:7" ht="25.5" customHeight="1">
      <c r="A11" s="13"/>
      <c r="B11" s="13"/>
      <c r="C11" s="13"/>
      <c r="D11" s="16"/>
      <c r="E11" s="17"/>
      <c r="F11" s="17"/>
      <c r="G11" s="13"/>
    </row>
    <row r="12" spans="1:7" ht="25.5" customHeight="1">
      <c r="A12" s="13"/>
      <c r="B12" s="13"/>
      <c r="C12" s="13"/>
      <c r="D12" s="16"/>
      <c r="E12" s="17"/>
      <c r="F12" s="17"/>
      <c r="G12" s="13"/>
    </row>
    <row r="13" spans="1:7" ht="25.5" customHeight="1">
      <c r="A13" s="13"/>
      <c r="B13" s="13"/>
      <c r="C13" s="13"/>
      <c r="D13" s="16"/>
      <c r="E13" s="17"/>
      <c r="F13" s="17"/>
      <c r="G13" s="13"/>
    </row>
  </sheetData>
  <mergeCells count="9">
    <mergeCell ref="A1:G1"/>
    <mergeCell ref="B2:C2"/>
    <mergeCell ref="E3:F3"/>
    <mergeCell ref="A5:C5"/>
    <mergeCell ref="A3:A4"/>
    <mergeCell ref="B3:B4"/>
    <mergeCell ref="C3:C4"/>
    <mergeCell ref="D3:D4"/>
    <mergeCell ref="G3:G4"/>
  </mergeCells>
  <phoneticPr fontId="9" type="noConversion"/>
  <pageMargins left="0.7" right="0.7" top="0.75" bottom="0.75" header="0.3" footer="0.3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topLeftCell="A34" workbookViewId="0">
      <selection activeCell="J14" sqref="J14"/>
    </sheetView>
  </sheetViews>
  <sheetFormatPr defaultColWidth="9" defaultRowHeight="13.5"/>
  <cols>
    <col min="1" max="4" width="9" style="1"/>
    <col min="5" max="5" width="26" style="1" customWidth="1"/>
    <col min="6" max="6" width="9" style="1" customWidth="1"/>
    <col min="7" max="16384" width="9" style="1"/>
  </cols>
  <sheetData>
    <row r="1" spans="1:8" ht="20.25">
      <c r="A1" s="362" t="s">
        <v>657</v>
      </c>
      <c r="B1" s="362"/>
      <c r="C1" s="362"/>
      <c r="D1" s="362"/>
      <c r="E1" s="362"/>
      <c r="F1" s="362"/>
      <c r="G1" s="362"/>
      <c r="H1" s="362"/>
    </row>
    <row r="2" spans="1:8" ht="14.25">
      <c r="A2" s="363" t="s">
        <v>658</v>
      </c>
      <c r="B2" s="363"/>
      <c r="C2" s="363"/>
      <c r="D2" s="363"/>
      <c r="E2" s="363"/>
      <c r="F2" s="363"/>
      <c r="G2" s="363"/>
      <c r="H2" s="363"/>
    </row>
    <row r="3" spans="1:8" ht="15.95" customHeight="1">
      <c r="A3" s="364" t="s">
        <v>659</v>
      </c>
      <c r="B3" s="365"/>
      <c r="C3" s="366"/>
      <c r="D3" s="364" t="s">
        <v>3</v>
      </c>
      <c r="E3" s="365"/>
      <c r="F3" s="365"/>
      <c r="G3" s="365"/>
      <c r="H3" s="366"/>
    </row>
    <row r="4" spans="1:8" ht="15.95" customHeight="1">
      <c r="A4" s="370" t="s">
        <v>660</v>
      </c>
      <c r="B4" s="376" t="s">
        <v>661</v>
      </c>
      <c r="C4" s="377"/>
      <c r="D4" s="376" t="s">
        <v>662</v>
      </c>
      <c r="E4" s="377"/>
      <c r="F4" s="364" t="s">
        <v>663</v>
      </c>
      <c r="G4" s="365"/>
      <c r="H4" s="366"/>
    </row>
    <row r="5" spans="1:8" ht="15.95" customHeight="1">
      <c r="A5" s="370"/>
      <c r="B5" s="378"/>
      <c r="C5" s="379"/>
      <c r="D5" s="378"/>
      <c r="E5" s="379"/>
      <c r="F5" s="2" t="s">
        <v>664</v>
      </c>
      <c r="G5" s="2" t="s">
        <v>585</v>
      </c>
      <c r="H5" s="2" t="s">
        <v>665</v>
      </c>
    </row>
    <row r="6" spans="1:8" ht="15.95" customHeight="1">
      <c r="A6" s="370"/>
      <c r="B6" s="364" t="s">
        <v>666</v>
      </c>
      <c r="C6" s="366"/>
      <c r="D6" s="364" t="s">
        <v>667</v>
      </c>
      <c r="E6" s="366"/>
      <c r="F6" s="3">
        <v>22</v>
      </c>
      <c r="G6" s="3">
        <v>22</v>
      </c>
      <c r="H6" s="3"/>
    </row>
    <row r="7" spans="1:8" ht="15.95" customHeight="1">
      <c r="A7" s="370"/>
      <c r="B7" s="364" t="s">
        <v>668</v>
      </c>
      <c r="C7" s="366"/>
      <c r="D7" s="364" t="s">
        <v>630</v>
      </c>
      <c r="E7" s="366"/>
      <c r="F7" s="3">
        <v>30</v>
      </c>
      <c r="G7" s="3">
        <v>30</v>
      </c>
      <c r="H7" s="3"/>
    </row>
    <row r="8" spans="1:8" ht="15.95" customHeight="1">
      <c r="A8" s="370"/>
      <c r="B8" s="364" t="s">
        <v>669</v>
      </c>
      <c r="C8" s="366"/>
      <c r="D8" s="364"/>
      <c r="E8" s="366"/>
      <c r="F8" s="3"/>
      <c r="G8" s="3"/>
      <c r="H8" s="3"/>
    </row>
    <row r="9" spans="1:8" ht="15.95" customHeight="1">
      <c r="A9" s="370"/>
      <c r="B9" s="364" t="s">
        <v>670</v>
      </c>
      <c r="C9" s="366"/>
      <c r="D9" s="364"/>
      <c r="E9" s="366"/>
      <c r="F9" s="3"/>
      <c r="G9" s="3"/>
      <c r="H9" s="3"/>
    </row>
    <row r="10" spans="1:8" ht="15.95" customHeight="1">
      <c r="A10" s="370"/>
      <c r="B10" s="364" t="s">
        <v>671</v>
      </c>
      <c r="C10" s="365"/>
      <c r="D10" s="365"/>
      <c r="E10" s="366"/>
      <c r="F10" s="3">
        <f>SUM(F6:F9)</f>
        <v>52</v>
      </c>
      <c r="G10" s="3">
        <f>SUM(G6:G9)</f>
        <v>52</v>
      </c>
      <c r="H10" s="3"/>
    </row>
    <row r="11" spans="1:8" ht="29.1" customHeight="1">
      <c r="A11" s="4" t="s">
        <v>672</v>
      </c>
      <c r="B11" s="367" t="s">
        <v>673</v>
      </c>
      <c r="C11" s="368"/>
      <c r="D11" s="368"/>
      <c r="E11" s="368"/>
      <c r="F11" s="368"/>
      <c r="G11" s="368"/>
      <c r="H11" s="369"/>
    </row>
    <row r="12" spans="1:8" ht="29.25" customHeight="1">
      <c r="A12" s="4" t="s">
        <v>674</v>
      </c>
      <c r="B12" s="364" t="s">
        <v>675</v>
      </c>
      <c r="C12" s="365"/>
      <c r="D12" s="365"/>
      <c r="E12" s="365"/>
      <c r="F12" s="365"/>
      <c r="G12" s="365"/>
      <c r="H12" s="366"/>
    </row>
    <row r="13" spans="1:8" ht="33" customHeight="1">
      <c r="A13" s="4" t="s">
        <v>676</v>
      </c>
      <c r="B13" s="364" t="s">
        <v>677</v>
      </c>
      <c r="C13" s="365"/>
      <c r="D13" s="365"/>
      <c r="E13" s="365"/>
      <c r="F13" s="365"/>
      <c r="G13" s="365"/>
      <c r="H13" s="366"/>
    </row>
    <row r="14" spans="1:8" ht="15.95" customHeight="1">
      <c r="A14" s="370" t="s">
        <v>678</v>
      </c>
      <c r="B14" s="2" t="s">
        <v>679</v>
      </c>
      <c r="C14" s="364" t="s">
        <v>680</v>
      </c>
      <c r="D14" s="366"/>
      <c r="E14" s="370" t="s">
        <v>681</v>
      </c>
      <c r="F14" s="370"/>
      <c r="G14" s="365" t="s">
        <v>682</v>
      </c>
      <c r="H14" s="366"/>
    </row>
    <row r="15" spans="1:8" ht="15.95" customHeight="1">
      <c r="A15" s="370"/>
      <c r="B15" s="370" t="s">
        <v>683</v>
      </c>
      <c r="C15" s="376" t="s">
        <v>684</v>
      </c>
      <c r="D15" s="377"/>
      <c r="E15" s="371" t="s">
        <v>685</v>
      </c>
      <c r="F15" s="372"/>
      <c r="G15" s="371"/>
      <c r="H15" s="372"/>
    </row>
    <row r="16" spans="1:8" ht="27" customHeight="1">
      <c r="A16" s="370"/>
      <c r="B16" s="370"/>
      <c r="C16" s="380"/>
      <c r="D16" s="381"/>
      <c r="E16" s="371" t="s">
        <v>686</v>
      </c>
      <c r="F16" s="372"/>
      <c r="G16" s="371"/>
      <c r="H16" s="372"/>
    </row>
    <row r="17" spans="1:8" ht="15.95" customHeight="1">
      <c r="A17" s="370"/>
      <c r="B17" s="370"/>
      <c r="C17" s="378"/>
      <c r="D17" s="379"/>
      <c r="E17" s="371" t="s">
        <v>687</v>
      </c>
      <c r="F17" s="372"/>
      <c r="G17" s="371"/>
      <c r="H17" s="372"/>
    </row>
    <row r="18" spans="1:8" ht="15.95" customHeight="1">
      <c r="A18" s="370"/>
      <c r="B18" s="370"/>
      <c r="C18" s="376" t="s">
        <v>688</v>
      </c>
      <c r="D18" s="377"/>
      <c r="E18" s="371" t="s">
        <v>689</v>
      </c>
      <c r="F18" s="372"/>
      <c r="G18" s="371"/>
      <c r="H18" s="372"/>
    </row>
    <row r="19" spans="1:8" ht="15.95" customHeight="1">
      <c r="A19" s="370"/>
      <c r="B19" s="370"/>
      <c r="C19" s="380"/>
      <c r="D19" s="381"/>
      <c r="E19" s="371" t="s">
        <v>690</v>
      </c>
      <c r="F19" s="372"/>
      <c r="G19" s="371"/>
      <c r="H19" s="372"/>
    </row>
    <row r="20" spans="1:8" ht="15.95" customHeight="1">
      <c r="A20" s="370"/>
      <c r="B20" s="370"/>
      <c r="C20" s="378"/>
      <c r="D20" s="379"/>
      <c r="E20" s="371" t="s">
        <v>687</v>
      </c>
      <c r="F20" s="372"/>
      <c r="G20" s="364"/>
      <c r="H20" s="366"/>
    </row>
    <row r="21" spans="1:8" ht="15.95" customHeight="1">
      <c r="A21" s="370"/>
      <c r="B21" s="370"/>
      <c r="C21" s="376" t="s">
        <v>691</v>
      </c>
      <c r="D21" s="377"/>
      <c r="E21" s="371" t="s">
        <v>692</v>
      </c>
      <c r="F21" s="372"/>
      <c r="G21" s="364"/>
      <c r="H21" s="366"/>
    </row>
    <row r="22" spans="1:8" ht="15.95" customHeight="1">
      <c r="A22" s="370"/>
      <c r="B22" s="370"/>
      <c r="C22" s="380"/>
      <c r="D22" s="381"/>
      <c r="E22" s="371" t="s">
        <v>693</v>
      </c>
      <c r="F22" s="372"/>
      <c r="G22" s="364"/>
      <c r="H22" s="366"/>
    </row>
    <row r="23" spans="1:8" ht="15.95" customHeight="1">
      <c r="A23" s="370"/>
      <c r="B23" s="370"/>
      <c r="C23" s="378"/>
      <c r="D23" s="379"/>
      <c r="E23" s="371" t="s">
        <v>687</v>
      </c>
      <c r="F23" s="372"/>
      <c r="G23" s="364"/>
      <c r="H23" s="366"/>
    </row>
    <row r="24" spans="1:8" ht="15.95" customHeight="1">
      <c r="A24" s="370"/>
      <c r="B24" s="370"/>
      <c r="C24" s="376" t="s">
        <v>694</v>
      </c>
      <c r="D24" s="377"/>
      <c r="E24" s="371" t="s">
        <v>695</v>
      </c>
      <c r="F24" s="372"/>
      <c r="G24" s="364"/>
      <c r="H24" s="366"/>
    </row>
    <row r="25" spans="1:8" ht="15.95" customHeight="1">
      <c r="A25" s="370"/>
      <c r="B25" s="370"/>
      <c r="C25" s="380"/>
      <c r="D25" s="381"/>
      <c r="E25" s="371" t="s">
        <v>690</v>
      </c>
      <c r="F25" s="372"/>
      <c r="G25" s="364"/>
      <c r="H25" s="366"/>
    </row>
    <row r="26" spans="1:8" ht="15.95" customHeight="1">
      <c r="A26" s="370"/>
      <c r="B26" s="370"/>
      <c r="C26" s="378"/>
      <c r="D26" s="379"/>
      <c r="E26" s="371" t="s">
        <v>687</v>
      </c>
      <c r="F26" s="372"/>
      <c r="G26" s="364"/>
      <c r="H26" s="366"/>
    </row>
    <row r="27" spans="1:8" ht="15.95" customHeight="1">
      <c r="A27" s="370"/>
      <c r="B27" s="370"/>
      <c r="C27" s="364" t="s">
        <v>670</v>
      </c>
      <c r="D27" s="366"/>
      <c r="E27" s="371"/>
      <c r="F27" s="372"/>
      <c r="G27" s="364"/>
      <c r="H27" s="366"/>
    </row>
    <row r="28" spans="1:8" ht="15.95" customHeight="1">
      <c r="A28" s="370"/>
      <c r="B28" s="370" t="s">
        <v>696</v>
      </c>
      <c r="C28" s="376" t="s">
        <v>697</v>
      </c>
      <c r="D28" s="377"/>
      <c r="E28" s="371" t="s">
        <v>698</v>
      </c>
      <c r="F28" s="372"/>
      <c r="G28" s="364"/>
      <c r="H28" s="366"/>
    </row>
    <row r="29" spans="1:8" ht="27" customHeight="1">
      <c r="A29" s="370"/>
      <c r="B29" s="370"/>
      <c r="C29" s="380"/>
      <c r="D29" s="381"/>
      <c r="E29" s="371" t="s">
        <v>699</v>
      </c>
      <c r="F29" s="372"/>
      <c r="G29" s="364"/>
      <c r="H29" s="366"/>
    </row>
    <row r="30" spans="1:8" ht="15.95" customHeight="1">
      <c r="A30" s="370"/>
      <c r="B30" s="370"/>
      <c r="C30" s="378"/>
      <c r="D30" s="379"/>
      <c r="E30" s="371" t="s">
        <v>687</v>
      </c>
      <c r="F30" s="372"/>
      <c r="G30" s="364"/>
      <c r="H30" s="366"/>
    </row>
    <row r="31" spans="1:8" ht="15.95" customHeight="1">
      <c r="A31" s="370"/>
      <c r="B31" s="370"/>
      <c r="C31" s="376" t="s">
        <v>700</v>
      </c>
      <c r="D31" s="377"/>
      <c r="E31" s="371" t="s">
        <v>701</v>
      </c>
      <c r="F31" s="372"/>
      <c r="G31" s="364"/>
      <c r="H31" s="366"/>
    </row>
    <row r="32" spans="1:8" ht="15.95" customHeight="1">
      <c r="A32" s="370"/>
      <c r="B32" s="370"/>
      <c r="C32" s="380"/>
      <c r="D32" s="381"/>
      <c r="E32" s="371" t="s">
        <v>702</v>
      </c>
      <c r="F32" s="372"/>
      <c r="G32" s="364"/>
      <c r="H32" s="366"/>
    </row>
    <row r="33" spans="1:8" ht="15.95" customHeight="1">
      <c r="A33" s="370"/>
      <c r="B33" s="370"/>
      <c r="C33" s="378"/>
      <c r="D33" s="379"/>
      <c r="E33" s="371" t="s">
        <v>687</v>
      </c>
      <c r="F33" s="372"/>
      <c r="G33" s="364"/>
      <c r="H33" s="366"/>
    </row>
    <row r="34" spans="1:8" ht="15.95" customHeight="1">
      <c r="A34" s="370"/>
      <c r="B34" s="370"/>
      <c r="C34" s="376" t="s">
        <v>703</v>
      </c>
      <c r="D34" s="377"/>
      <c r="E34" s="371" t="s">
        <v>695</v>
      </c>
      <c r="F34" s="372"/>
      <c r="G34" s="364"/>
      <c r="H34" s="366"/>
    </row>
    <row r="35" spans="1:8" ht="15.95" customHeight="1">
      <c r="A35" s="370"/>
      <c r="B35" s="370"/>
      <c r="C35" s="380"/>
      <c r="D35" s="381"/>
      <c r="E35" s="371" t="s">
        <v>690</v>
      </c>
      <c r="F35" s="372"/>
      <c r="G35" s="364"/>
      <c r="H35" s="366"/>
    </row>
    <row r="36" spans="1:8" ht="15.95" customHeight="1">
      <c r="A36" s="370"/>
      <c r="B36" s="370"/>
      <c r="C36" s="378"/>
      <c r="D36" s="379"/>
      <c r="E36" s="371" t="s">
        <v>687</v>
      </c>
      <c r="F36" s="372"/>
      <c r="G36" s="364"/>
      <c r="H36" s="366"/>
    </row>
    <row r="37" spans="1:8" ht="15.95" customHeight="1">
      <c r="A37" s="370"/>
      <c r="B37" s="370"/>
      <c r="C37" s="376" t="s">
        <v>704</v>
      </c>
      <c r="D37" s="377"/>
      <c r="E37" s="371" t="s">
        <v>695</v>
      </c>
      <c r="F37" s="372"/>
      <c r="G37" s="364"/>
      <c r="H37" s="366"/>
    </row>
    <row r="38" spans="1:8" ht="15.95" customHeight="1">
      <c r="A38" s="370"/>
      <c r="B38" s="370"/>
      <c r="C38" s="380"/>
      <c r="D38" s="381"/>
      <c r="E38" s="371" t="s">
        <v>690</v>
      </c>
      <c r="F38" s="372"/>
      <c r="G38" s="364"/>
      <c r="H38" s="366"/>
    </row>
    <row r="39" spans="1:8" ht="15.95" customHeight="1">
      <c r="A39" s="370"/>
      <c r="B39" s="370"/>
      <c r="C39" s="378"/>
      <c r="D39" s="379"/>
      <c r="E39" s="371" t="s">
        <v>687</v>
      </c>
      <c r="F39" s="372"/>
      <c r="G39" s="364"/>
      <c r="H39" s="366"/>
    </row>
    <row r="40" spans="1:8" ht="15.95" customHeight="1">
      <c r="A40" s="370"/>
      <c r="B40" s="370"/>
      <c r="C40" s="364" t="s">
        <v>670</v>
      </c>
      <c r="D40" s="366"/>
      <c r="E40" s="371"/>
      <c r="F40" s="372"/>
      <c r="G40" s="364"/>
      <c r="H40" s="366"/>
    </row>
    <row r="41" spans="1:8" ht="15.95" customHeight="1">
      <c r="A41" s="370"/>
      <c r="B41" s="373" t="s">
        <v>705</v>
      </c>
      <c r="C41" s="376" t="s">
        <v>706</v>
      </c>
      <c r="D41" s="377"/>
      <c r="E41" s="371" t="s">
        <v>707</v>
      </c>
      <c r="F41" s="372"/>
      <c r="G41" s="364"/>
      <c r="H41" s="366"/>
    </row>
    <row r="42" spans="1:8" ht="15.95" customHeight="1">
      <c r="A42" s="370"/>
      <c r="B42" s="374"/>
      <c r="C42" s="380"/>
      <c r="D42" s="381"/>
      <c r="E42" s="371" t="s">
        <v>708</v>
      </c>
      <c r="F42" s="372"/>
      <c r="G42" s="364"/>
      <c r="H42" s="366"/>
    </row>
    <row r="43" spans="1:8" ht="15.95" customHeight="1">
      <c r="A43" s="370"/>
      <c r="B43" s="374"/>
      <c r="C43" s="378"/>
      <c r="D43" s="379"/>
      <c r="E43" s="371" t="s">
        <v>687</v>
      </c>
      <c r="F43" s="372"/>
      <c r="G43" s="364"/>
      <c r="H43" s="366"/>
    </row>
    <row r="44" spans="1:8" ht="15.95" customHeight="1">
      <c r="A44" s="370"/>
      <c r="B44" s="375"/>
      <c r="C44" s="364" t="s">
        <v>670</v>
      </c>
      <c r="D44" s="366"/>
      <c r="E44" s="371"/>
      <c r="F44" s="372"/>
      <c r="G44" s="364"/>
      <c r="H44" s="366"/>
    </row>
  </sheetData>
  <mergeCells count="99">
    <mergeCell ref="A14:A44"/>
    <mergeCell ref="B15:B27"/>
    <mergeCell ref="B28:B40"/>
    <mergeCell ref="B41:B44"/>
    <mergeCell ref="B4:C5"/>
    <mergeCell ref="C41:D43"/>
    <mergeCell ref="C37:D39"/>
    <mergeCell ref="C34:D36"/>
    <mergeCell ref="C28:D30"/>
    <mergeCell ref="C31:D33"/>
    <mergeCell ref="C24:D26"/>
    <mergeCell ref="C21:D23"/>
    <mergeCell ref="C18:D20"/>
    <mergeCell ref="C15:D17"/>
    <mergeCell ref="E42:F42"/>
    <mergeCell ref="G42:H42"/>
    <mergeCell ref="E43:F43"/>
    <mergeCell ref="G43:H43"/>
    <mergeCell ref="C44:D44"/>
    <mergeCell ref="E44:F44"/>
    <mergeCell ref="G44:H44"/>
    <mergeCell ref="C40:D40"/>
    <mergeCell ref="E40:F40"/>
    <mergeCell ref="G40:H40"/>
    <mergeCell ref="E41:F41"/>
    <mergeCell ref="G41:H41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C27:D27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B13:H13"/>
    <mergeCell ref="C14:D14"/>
    <mergeCell ref="E14:F14"/>
    <mergeCell ref="G14:H14"/>
    <mergeCell ref="E15:F15"/>
    <mergeCell ref="G15:H15"/>
    <mergeCell ref="B9:C9"/>
    <mergeCell ref="D9:E9"/>
    <mergeCell ref="B10:E10"/>
    <mergeCell ref="B11:H11"/>
    <mergeCell ref="B12:H12"/>
    <mergeCell ref="B6:C6"/>
    <mergeCell ref="D6:E6"/>
    <mergeCell ref="B7:C7"/>
    <mergeCell ref="D7:E7"/>
    <mergeCell ref="B8:C8"/>
    <mergeCell ref="D8:E8"/>
    <mergeCell ref="A1:H1"/>
    <mergeCell ref="A2:H2"/>
    <mergeCell ref="A3:C3"/>
    <mergeCell ref="D3:H3"/>
    <mergeCell ref="F4:H4"/>
    <mergeCell ref="A4:A10"/>
    <mergeCell ref="D4:E5"/>
  </mergeCells>
  <phoneticPr fontId="9" type="noConversion"/>
  <pageMargins left="0.55069444444444404" right="0.43263888888888902" top="0.55069444444444404" bottom="0.51180555555555596" header="0.31496062992126" footer="0.31496062992126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6"/>
  <sheetViews>
    <sheetView topLeftCell="A4" workbookViewId="0">
      <selection activeCell="B21" sqref="B21"/>
    </sheetView>
  </sheetViews>
  <sheetFormatPr defaultColWidth="9" defaultRowHeight="14.25"/>
  <cols>
    <col min="1" max="1" width="37.5" style="150" customWidth="1"/>
    <col min="2" max="2" width="19.625" customWidth="1"/>
    <col min="3" max="3" width="19.5" customWidth="1"/>
    <col min="4" max="4" width="18" customWidth="1"/>
    <col min="5" max="5" width="19.5" customWidth="1"/>
  </cols>
  <sheetData>
    <row r="1" spans="1:5" ht="33" customHeight="1">
      <c r="A1" s="257" t="s">
        <v>67</v>
      </c>
      <c r="B1" s="257"/>
      <c r="C1" s="257"/>
      <c r="D1" s="257"/>
      <c r="E1" s="257"/>
    </row>
    <row r="2" spans="1:5" ht="21" customHeight="1">
      <c r="A2" s="258" t="str">
        <f>人员!A2</f>
        <v>填报单位：</v>
      </c>
      <c r="B2" s="258"/>
      <c r="C2" s="151"/>
      <c r="E2" s="207" t="s">
        <v>68</v>
      </c>
    </row>
    <row r="3" spans="1:5" ht="22.5" customHeight="1">
      <c r="A3" s="259" t="s">
        <v>8</v>
      </c>
      <c r="B3" s="259"/>
    </row>
    <row r="4" spans="1:5" ht="32.25" customHeight="1">
      <c r="A4" s="153" t="s">
        <v>10</v>
      </c>
      <c r="B4" s="154" t="s">
        <v>69</v>
      </c>
      <c r="C4" s="154" t="s">
        <v>70</v>
      </c>
      <c r="D4" s="153" t="s">
        <v>12</v>
      </c>
      <c r="E4" s="208" t="s">
        <v>71</v>
      </c>
    </row>
    <row r="5" spans="1:5" ht="27.75" customHeight="1">
      <c r="A5" s="157" t="s">
        <v>72</v>
      </c>
      <c r="B5" s="209">
        <v>64.319999999999993</v>
      </c>
      <c r="C5" s="209">
        <f>SUM(C6,C13,C16,C20,C24)</f>
        <v>17.2</v>
      </c>
      <c r="D5" s="209">
        <f>SUM(D6,D13,D16,D20,D24)</f>
        <v>47.12</v>
      </c>
      <c r="E5" s="210"/>
    </row>
    <row r="6" spans="1:5" ht="19.5" customHeight="1">
      <c r="A6" s="211" t="s">
        <v>73</v>
      </c>
      <c r="B6" s="209">
        <f>SUM(B7:B12)</f>
        <v>0</v>
      </c>
      <c r="C6" s="209">
        <f>SUM(C7:C12)</f>
        <v>0</v>
      </c>
      <c r="D6" s="209">
        <f>SUM(D7:D12)</f>
        <v>0</v>
      </c>
      <c r="E6" s="210"/>
    </row>
    <row r="7" spans="1:5" ht="19.5" customHeight="1">
      <c r="A7" s="212" t="s">
        <v>74</v>
      </c>
      <c r="B7" s="213"/>
      <c r="C7" s="213"/>
      <c r="D7" s="209">
        <f>B7-C7</f>
        <v>0</v>
      </c>
      <c r="E7" s="210"/>
    </row>
    <row r="8" spans="1:5" ht="19.5" hidden="1" customHeight="1">
      <c r="A8" s="212" t="s">
        <v>75</v>
      </c>
      <c r="B8" s="213"/>
      <c r="C8" s="213"/>
      <c r="D8" s="209">
        <f t="shared" ref="D8:D36" si="0">B8-C8</f>
        <v>0</v>
      </c>
      <c r="E8" s="210"/>
    </row>
    <row r="9" spans="1:5" ht="19.5" hidden="1" customHeight="1">
      <c r="A9" s="212" t="s">
        <v>76</v>
      </c>
      <c r="B9" s="213"/>
      <c r="C9" s="213"/>
      <c r="D9" s="209">
        <f t="shared" si="0"/>
        <v>0</v>
      </c>
      <c r="E9" s="210"/>
    </row>
    <row r="10" spans="1:5" ht="19.5" hidden="1" customHeight="1">
      <c r="A10" s="212" t="s">
        <v>77</v>
      </c>
      <c r="B10" s="213"/>
      <c r="C10" s="213"/>
      <c r="D10" s="209">
        <f t="shared" si="0"/>
        <v>0</v>
      </c>
      <c r="E10" s="210"/>
    </row>
    <row r="11" spans="1:5" ht="19.5" hidden="1" customHeight="1">
      <c r="A11" s="212" t="s">
        <v>78</v>
      </c>
      <c r="B11" s="213"/>
      <c r="C11" s="213"/>
      <c r="D11" s="209">
        <f t="shared" si="0"/>
        <v>0</v>
      </c>
      <c r="E11" s="210"/>
    </row>
    <row r="12" spans="1:5" ht="19.5" hidden="1" customHeight="1">
      <c r="A12" s="212" t="s">
        <v>79</v>
      </c>
      <c r="B12" s="213"/>
      <c r="C12" s="213"/>
      <c r="D12" s="209">
        <f t="shared" si="0"/>
        <v>0</v>
      </c>
      <c r="E12" s="210"/>
    </row>
    <row r="13" spans="1:5" ht="19.5" customHeight="1">
      <c r="A13" s="168" t="s">
        <v>80</v>
      </c>
      <c r="B13" s="209">
        <f>SUM(B14:B15)</f>
        <v>0</v>
      </c>
      <c r="C13" s="209">
        <f>SUM(C14:C15)</f>
        <v>0</v>
      </c>
      <c r="D13" s="209">
        <f t="shared" si="0"/>
        <v>0</v>
      </c>
      <c r="E13" s="210"/>
    </row>
    <row r="14" spans="1:5" ht="19.5" customHeight="1">
      <c r="A14" s="212" t="s">
        <v>74</v>
      </c>
      <c r="B14" s="213"/>
      <c r="C14" s="213"/>
      <c r="D14" s="209">
        <f t="shared" si="0"/>
        <v>0</v>
      </c>
      <c r="E14" s="210"/>
    </row>
    <row r="15" spans="1:5" ht="19.5" hidden="1" customHeight="1">
      <c r="A15" s="212" t="s">
        <v>75</v>
      </c>
      <c r="B15" s="213"/>
      <c r="C15" s="213"/>
      <c r="D15" s="209">
        <f t="shared" si="0"/>
        <v>0</v>
      </c>
      <c r="E15" s="210"/>
    </row>
    <row r="16" spans="1:5" ht="19.5" customHeight="1">
      <c r="A16" s="214" t="s">
        <v>81</v>
      </c>
      <c r="B16" s="209">
        <f>SUM(B17:B19)</f>
        <v>0</v>
      </c>
      <c r="C16" s="209">
        <f>SUM(C17:C19)</f>
        <v>0</v>
      </c>
      <c r="D16" s="209">
        <f t="shared" si="0"/>
        <v>0</v>
      </c>
      <c r="E16" s="210"/>
    </row>
    <row r="17" spans="1:5" ht="19.5" customHeight="1">
      <c r="A17" s="212" t="s">
        <v>74</v>
      </c>
      <c r="B17" s="213"/>
      <c r="C17" s="213"/>
      <c r="D17" s="209">
        <f t="shared" si="0"/>
        <v>0</v>
      </c>
      <c r="E17" s="210"/>
    </row>
    <row r="18" spans="1:5" ht="19.5" hidden="1" customHeight="1">
      <c r="A18" s="212" t="s">
        <v>75</v>
      </c>
      <c r="B18" s="213"/>
      <c r="C18" s="213"/>
      <c r="D18" s="209">
        <f t="shared" si="0"/>
        <v>0</v>
      </c>
      <c r="E18" s="210"/>
    </row>
    <row r="19" spans="1:5" ht="19.5" hidden="1" customHeight="1">
      <c r="A19" s="212" t="s">
        <v>76</v>
      </c>
      <c r="B19" s="213"/>
      <c r="C19" s="213"/>
      <c r="D19" s="209">
        <f t="shared" si="0"/>
        <v>0</v>
      </c>
      <c r="E19" s="210"/>
    </row>
    <row r="20" spans="1:5" ht="19.5" customHeight="1">
      <c r="A20" s="214" t="s">
        <v>82</v>
      </c>
      <c r="B20" s="209">
        <v>64.319999999999993</v>
      </c>
      <c r="C20" s="209">
        <f>SUM(C21:C23)</f>
        <v>17.2</v>
      </c>
      <c r="D20" s="209">
        <f t="shared" si="0"/>
        <v>47.12</v>
      </c>
      <c r="E20" s="210"/>
    </row>
    <row r="21" spans="1:5" ht="19.5" customHeight="1">
      <c r="A21" s="212" t="s">
        <v>83</v>
      </c>
      <c r="B21" s="213">
        <v>64.319999999999993</v>
      </c>
      <c r="C21" s="213">
        <v>17.2</v>
      </c>
      <c r="D21" s="209">
        <f t="shared" si="0"/>
        <v>47.12</v>
      </c>
      <c r="E21" s="215" t="s">
        <v>84</v>
      </c>
    </row>
    <row r="22" spans="1:5" ht="19.5" customHeight="1">
      <c r="A22" s="212" t="s">
        <v>75</v>
      </c>
      <c r="B22" s="213"/>
      <c r="C22" s="213"/>
      <c r="D22" s="209">
        <f t="shared" si="0"/>
        <v>0</v>
      </c>
      <c r="E22" s="210"/>
    </row>
    <row r="23" spans="1:5" ht="19.5" customHeight="1">
      <c r="A23" s="212" t="s">
        <v>76</v>
      </c>
      <c r="B23" s="213"/>
      <c r="C23" s="213"/>
      <c r="D23" s="209">
        <f t="shared" si="0"/>
        <v>0</v>
      </c>
      <c r="E23" s="210"/>
    </row>
    <row r="24" spans="1:5" ht="19.5" customHeight="1">
      <c r="A24" s="214" t="s">
        <v>85</v>
      </c>
      <c r="B24" s="209">
        <f>SUM(B25:B26)</f>
        <v>0</v>
      </c>
      <c r="C24" s="209">
        <f>SUM(C25:C26)</f>
        <v>0</v>
      </c>
      <c r="D24" s="209">
        <f t="shared" si="0"/>
        <v>0</v>
      </c>
      <c r="E24" s="210"/>
    </row>
    <row r="25" spans="1:5" ht="19.5" customHeight="1">
      <c r="A25" s="212" t="s">
        <v>74</v>
      </c>
      <c r="B25" s="213"/>
      <c r="C25" s="213"/>
      <c r="D25" s="209">
        <f t="shared" si="0"/>
        <v>0</v>
      </c>
      <c r="E25" s="210"/>
    </row>
    <row r="26" spans="1:5" ht="19.5" customHeight="1">
      <c r="A26" s="212" t="s">
        <v>75</v>
      </c>
      <c r="B26" s="213"/>
      <c r="C26" s="213"/>
      <c r="D26" s="209">
        <f t="shared" si="0"/>
        <v>0</v>
      </c>
      <c r="E26" s="210"/>
    </row>
    <row r="27" spans="1:5" ht="19.5" customHeight="1">
      <c r="A27" s="216" t="s">
        <v>86</v>
      </c>
      <c r="B27" s="209">
        <f>SUM(B28:B31)</f>
        <v>0</v>
      </c>
      <c r="C27" s="209">
        <f>SUM(C28:C31)</f>
        <v>0</v>
      </c>
      <c r="D27" s="209">
        <f t="shared" si="0"/>
        <v>0</v>
      </c>
      <c r="E27" s="210"/>
    </row>
    <row r="28" spans="1:5" ht="19.5" hidden="1" customHeight="1">
      <c r="A28" s="212" t="s">
        <v>74</v>
      </c>
      <c r="B28" s="213"/>
      <c r="C28" s="213"/>
      <c r="D28" s="209">
        <f t="shared" si="0"/>
        <v>0</v>
      </c>
      <c r="E28" s="210"/>
    </row>
    <row r="29" spans="1:5" ht="19.5" hidden="1" customHeight="1">
      <c r="A29" s="212" t="s">
        <v>75</v>
      </c>
      <c r="B29" s="213"/>
      <c r="C29" s="213"/>
      <c r="D29" s="209">
        <f t="shared" si="0"/>
        <v>0</v>
      </c>
      <c r="E29" s="210"/>
    </row>
    <row r="30" spans="1:5" ht="19.5" hidden="1" customHeight="1">
      <c r="A30" s="212" t="s">
        <v>76</v>
      </c>
      <c r="B30" s="213"/>
      <c r="C30" s="213"/>
      <c r="D30" s="209">
        <f t="shared" si="0"/>
        <v>0</v>
      </c>
      <c r="E30" s="210"/>
    </row>
    <row r="31" spans="1:5" ht="19.5" hidden="1" customHeight="1">
      <c r="A31" s="212" t="s">
        <v>77</v>
      </c>
      <c r="B31" s="213"/>
      <c r="C31" s="213"/>
      <c r="D31" s="209">
        <f t="shared" si="0"/>
        <v>0</v>
      </c>
      <c r="E31" s="210"/>
    </row>
    <row r="32" spans="1:5" ht="19.5" hidden="1" customHeight="1">
      <c r="A32" s="157" t="s">
        <v>87</v>
      </c>
      <c r="B32" s="209">
        <f>SUM(B33:B36)</f>
        <v>0</v>
      </c>
      <c r="C32" s="209">
        <f>SUM(C33:C36)</f>
        <v>0</v>
      </c>
      <c r="D32" s="209">
        <f t="shared" si="0"/>
        <v>0</v>
      </c>
      <c r="E32" s="210"/>
    </row>
    <row r="33" spans="1:5" ht="19.5" hidden="1" customHeight="1">
      <c r="A33" s="212" t="s">
        <v>74</v>
      </c>
      <c r="B33" s="213"/>
      <c r="C33" s="213"/>
      <c r="D33" s="209">
        <f t="shared" si="0"/>
        <v>0</v>
      </c>
      <c r="E33" s="210"/>
    </row>
    <row r="34" spans="1:5" ht="19.5" hidden="1" customHeight="1">
      <c r="A34" s="212" t="s">
        <v>75</v>
      </c>
      <c r="B34" s="213"/>
      <c r="C34" s="213"/>
      <c r="D34" s="209">
        <f t="shared" si="0"/>
        <v>0</v>
      </c>
      <c r="E34" s="210"/>
    </row>
    <row r="35" spans="1:5" ht="19.5" hidden="1" customHeight="1">
      <c r="A35" s="212" t="s">
        <v>76</v>
      </c>
      <c r="B35" s="213"/>
      <c r="C35" s="213"/>
      <c r="D35" s="209">
        <f t="shared" si="0"/>
        <v>0</v>
      </c>
      <c r="E35" s="210"/>
    </row>
    <row r="36" spans="1:5" ht="19.5" hidden="1" customHeight="1">
      <c r="A36" s="212" t="s">
        <v>77</v>
      </c>
      <c r="B36" s="213"/>
      <c r="C36" s="213"/>
      <c r="D36" s="209">
        <f t="shared" si="0"/>
        <v>0</v>
      </c>
      <c r="E36" s="210"/>
    </row>
  </sheetData>
  <mergeCells count="3">
    <mergeCell ref="A1:E1"/>
    <mergeCell ref="A2:B2"/>
    <mergeCell ref="A3:B3"/>
  </mergeCells>
  <phoneticPr fontId="9" type="noConversion"/>
  <printOptions horizontalCentered="1"/>
  <pageMargins left="0.27559055118110198" right="0.196850393700787" top="0.511811023622047" bottom="0.74803149606299202" header="0.27559055118110198" footer="0.196850393700787"/>
  <pageSetup paperSize="9" scale="95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7" sqref="C7"/>
    </sheetView>
  </sheetViews>
  <sheetFormatPr defaultColWidth="9" defaultRowHeight="14.25"/>
  <cols>
    <col min="1" max="1" width="34.5" customWidth="1"/>
    <col min="2" max="2" width="15.875" customWidth="1"/>
    <col min="3" max="3" width="18.625" customWidth="1"/>
    <col min="4" max="4" width="14.125" customWidth="1"/>
    <col min="5" max="5" width="25.125" customWidth="1"/>
  </cols>
  <sheetData>
    <row r="1" spans="1:5" ht="30" customHeight="1">
      <c r="A1" s="249" t="s">
        <v>88</v>
      </c>
      <c r="B1" s="249"/>
      <c r="C1" s="249"/>
      <c r="D1" s="249"/>
      <c r="E1" s="249"/>
    </row>
    <row r="2" spans="1:5" ht="21.75" customHeight="1">
      <c r="A2" s="195" t="str">
        <f>人员!A2</f>
        <v>填报单位：</v>
      </c>
      <c r="B2" s="196"/>
      <c r="C2" s="196"/>
      <c r="D2" s="196"/>
      <c r="E2" s="197" t="s">
        <v>89</v>
      </c>
    </row>
    <row r="3" spans="1:5" ht="43.5" customHeight="1">
      <c r="A3" s="198" t="s">
        <v>10</v>
      </c>
      <c r="B3" s="199" t="s">
        <v>90</v>
      </c>
      <c r="C3" s="199" t="s">
        <v>91</v>
      </c>
      <c r="D3" s="198" t="s">
        <v>92</v>
      </c>
      <c r="E3" s="198" t="s">
        <v>13</v>
      </c>
    </row>
    <row r="4" spans="1:5" ht="43.5" customHeight="1">
      <c r="A4" s="198" t="s">
        <v>93</v>
      </c>
      <c r="B4" s="200">
        <f>B5+B8+B9+B10+B11</f>
        <v>358.64</v>
      </c>
      <c r="C4" s="200">
        <f>支出明细表!H6</f>
        <v>357.25860239999997</v>
      </c>
      <c r="D4" s="200">
        <f>C4-B4</f>
        <v>-1.3813976000000101</v>
      </c>
      <c r="E4" s="201"/>
    </row>
    <row r="5" spans="1:5" ht="43.5" customHeight="1">
      <c r="A5" s="202" t="s">
        <v>94</v>
      </c>
      <c r="B5" s="201">
        <f>SUM(B6:B7)</f>
        <v>358.64</v>
      </c>
      <c r="C5" s="200">
        <f>SUM(C6:C7)</f>
        <v>357.29451440000003</v>
      </c>
      <c r="D5" s="200">
        <f t="shared" ref="D5:D11" si="0">C5-B5</f>
        <v>-1.3454856000000199</v>
      </c>
      <c r="E5" s="201"/>
    </row>
    <row r="6" spans="1:5" ht="43.5" customHeight="1">
      <c r="A6" s="203" t="s">
        <v>95</v>
      </c>
      <c r="B6" s="201">
        <v>304.32</v>
      </c>
      <c r="C6" s="200">
        <f>经费安排!C13</f>
        <v>302.97451439999998</v>
      </c>
      <c r="D6" s="200">
        <f t="shared" si="0"/>
        <v>-1.3454856000000199</v>
      </c>
      <c r="E6" s="201"/>
    </row>
    <row r="7" spans="1:5" ht="43.5" customHeight="1">
      <c r="A7" s="204" t="s">
        <v>96</v>
      </c>
      <c r="B7" s="201">
        <v>54.32</v>
      </c>
      <c r="C7" s="200">
        <v>54.32</v>
      </c>
      <c r="D7" s="200">
        <f t="shared" si="0"/>
        <v>0</v>
      </c>
      <c r="E7" s="201"/>
    </row>
    <row r="8" spans="1:5" ht="43.5" customHeight="1">
      <c r="A8" s="205" t="s">
        <v>97</v>
      </c>
      <c r="B8" s="201"/>
      <c r="C8" s="200">
        <f>经费安排!E13</f>
        <v>0</v>
      </c>
      <c r="D8" s="200">
        <f t="shared" si="0"/>
        <v>0</v>
      </c>
      <c r="E8" s="201"/>
    </row>
    <row r="9" spans="1:5" ht="43.5" customHeight="1">
      <c r="A9" s="206" t="s">
        <v>98</v>
      </c>
      <c r="B9" s="201"/>
      <c r="C9" s="201"/>
      <c r="D9" s="200">
        <f t="shared" si="0"/>
        <v>0</v>
      </c>
      <c r="E9" s="201"/>
    </row>
    <row r="10" spans="1:5" ht="43.5" customHeight="1">
      <c r="A10" s="205" t="s">
        <v>99</v>
      </c>
      <c r="B10" s="201"/>
      <c r="C10" s="201"/>
      <c r="D10" s="200">
        <f t="shared" si="0"/>
        <v>0</v>
      </c>
      <c r="E10" s="201"/>
    </row>
    <row r="11" spans="1:5" ht="43.5" customHeight="1">
      <c r="A11" s="205" t="s">
        <v>100</v>
      </c>
      <c r="B11" s="201"/>
      <c r="C11" s="201"/>
      <c r="D11" s="200">
        <f t="shared" si="0"/>
        <v>0</v>
      </c>
      <c r="E11" s="201"/>
    </row>
  </sheetData>
  <sheetProtection selectLockedCells="1"/>
  <mergeCells count="1">
    <mergeCell ref="A1:E1"/>
  </mergeCells>
  <phoneticPr fontId="9" type="noConversion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pane ySplit="4" topLeftCell="A44" activePane="bottomLeft" state="frozen"/>
      <selection pane="bottomLeft" activeCell="H32" sqref="H32"/>
    </sheetView>
  </sheetViews>
  <sheetFormatPr defaultColWidth="9" defaultRowHeight="14.25"/>
  <cols>
    <col min="1" max="1" width="30.875" style="150" customWidth="1"/>
    <col min="2" max="2" width="16.375" customWidth="1"/>
    <col min="3" max="3" width="16.75" customWidth="1"/>
    <col min="4" max="4" width="14.125" customWidth="1"/>
    <col min="5" max="5" width="17.375" customWidth="1"/>
    <col min="6" max="6" width="46.125" customWidth="1"/>
  </cols>
  <sheetData>
    <row r="1" spans="1:6" ht="21" customHeight="1">
      <c r="A1" s="257" t="s">
        <v>101</v>
      </c>
      <c r="B1" s="257"/>
      <c r="C1" s="257"/>
      <c r="D1" s="257"/>
      <c r="E1" s="257"/>
      <c r="F1" s="257"/>
    </row>
    <row r="2" spans="1:6" ht="15.95" customHeight="1">
      <c r="A2" s="169" t="s">
        <v>102</v>
      </c>
      <c r="B2" s="151"/>
      <c r="C2" s="151"/>
      <c r="D2" s="170"/>
      <c r="E2" s="171"/>
      <c r="F2" s="172" t="s">
        <v>89</v>
      </c>
    </row>
    <row r="3" spans="1:6" s="150" customFormat="1" ht="21.75" customHeight="1">
      <c r="A3" s="261" t="s">
        <v>10</v>
      </c>
      <c r="B3" s="260" t="s">
        <v>103</v>
      </c>
      <c r="C3" s="261"/>
      <c r="D3" s="261"/>
      <c r="E3" s="262" t="s">
        <v>104</v>
      </c>
      <c r="F3" s="261" t="s">
        <v>13</v>
      </c>
    </row>
    <row r="4" spans="1:6" ht="27" customHeight="1">
      <c r="A4" s="261"/>
      <c r="B4" s="155" t="s">
        <v>105</v>
      </c>
      <c r="C4" s="156" t="s">
        <v>106</v>
      </c>
      <c r="D4" s="156" t="s">
        <v>107</v>
      </c>
      <c r="E4" s="263"/>
      <c r="F4" s="261"/>
    </row>
    <row r="5" spans="1:6" ht="21.75" customHeight="1">
      <c r="A5" s="173" t="s">
        <v>108</v>
      </c>
      <c r="B5" s="174">
        <f>SUM(B6:B7)</f>
        <v>47</v>
      </c>
      <c r="C5" s="175"/>
      <c r="D5" s="175"/>
      <c r="E5" s="175"/>
      <c r="F5" s="176"/>
    </row>
    <row r="6" spans="1:6" ht="21.75" customHeight="1">
      <c r="A6" s="177" t="s">
        <v>109</v>
      </c>
      <c r="B6" s="178">
        <v>14</v>
      </c>
      <c r="C6" s="175"/>
      <c r="D6" s="175"/>
      <c r="E6" s="175"/>
      <c r="F6" s="176"/>
    </row>
    <row r="7" spans="1:6" ht="21.75" customHeight="1">
      <c r="A7" s="177" t="s">
        <v>110</v>
      </c>
      <c r="B7" s="178">
        <v>33</v>
      </c>
      <c r="C7" s="175"/>
      <c r="D7" s="175"/>
      <c r="E7" s="175"/>
      <c r="F7" s="176"/>
    </row>
    <row r="8" spans="1:6" ht="21.75" customHeight="1">
      <c r="A8" s="173" t="s">
        <v>111</v>
      </c>
      <c r="B8" s="174">
        <f>SUM(B9:B11)</f>
        <v>112.50960000000001</v>
      </c>
      <c r="C8" s="175"/>
      <c r="D8" s="175"/>
      <c r="E8" s="175"/>
      <c r="F8" s="176"/>
    </row>
    <row r="9" spans="1:6" ht="21.75" customHeight="1">
      <c r="A9" s="177" t="s">
        <v>112</v>
      </c>
      <c r="B9" s="174">
        <f>财政统发人员工资!D4*12/10000</f>
        <v>62.751600000000003</v>
      </c>
      <c r="C9" s="175"/>
      <c r="D9" s="175"/>
      <c r="E9" s="175"/>
      <c r="F9" s="176"/>
    </row>
    <row r="10" spans="1:6" ht="21.75" customHeight="1">
      <c r="A10" s="177" t="s">
        <v>113</v>
      </c>
      <c r="B10" s="174">
        <f>财政统发人员工资!L4*12/10000</f>
        <v>40.097999999999999</v>
      </c>
      <c r="C10" s="175"/>
      <c r="D10" s="175"/>
      <c r="E10" s="175"/>
      <c r="F10" s="176"/>
    </row>
    <row r="11" spans="1:6" ht="21.75" customHeight="1">
      <c r="A11" s="177" t="s">
        <v>114</v>
      </c>
      <c r="B11" s="174">
        <f>财政统发人员工资!P4*12/10000</f>
        <v>9.66</v>
      </c>
      <c r="C11" s="175"/>
      <c r="D11" s="175"/>
      <c r="E11" s="175"/>
      <c r="F11" s="176"/>
    </row>
    <row r="12" spans="1:6" ht="21.75" customHeight="1">
      <c r="A12" s="173" t="s">
        <v>115</v>
      </c>
      <c r="B12" s="178"/>
      <c r="C12" s="175"/>
      <c r="D12" s="175"/>
      <c r="E12" s="175"/>
      <c r="F12" s="176"/>
    </row>
    <row r="13" spans="1:6" ht="21.75" customHeight="1">
      <c r="A13" s="173" t="s">
        <v>116</v>
      </c>
      <c r="B13" s="174">
        <f>SUM(B14,B40)</f>
        <v>357.29451440000003</v>
      </c>
      <c r="C13" s="174">
        <f>SUM(C14,C40)</f>
        <v>302.97451439999998</v>
      </c>
      <c r="D13" s="174">
        <v>54.32</v>
      </c>
      <c r="E13" s="174">
        <f>SUM(E14,E40)</f>
        <v>0</v>
      </c>
      <c r="F13" s="179"/>
    </row>
    <row r="14" spans="1:6" ht="21.75" customHeight="1">
      <c r="A14" s="173" t="s">
        <v>117</v>
      </c>
      <c r="B14" s="174">
        <f>SUM(B15,B24,B33)</f>
        <v>305.29451440000003</v>
      </c>
      <c r="C14" s="174">
        <f>SUM(C15,C24,C33)</f>
        <v>250.9745144</v>
      </c>
      <c r="D14" s="174">
        <v>54.32</v>
      </c>
      <c r="E14" s="174">
        <f>SUM(E15,E24,E33)</f>
        <v>0</v>
      </c>
      <c r="F14" s="179"/>
    </row>
    <row r="15" spans="1:6" ht="21.75" customHeight="1">
      <c r="A15" s="177" t="s">
        <v>118</v>
      </c>
      <c r="B15" s="174">
        <f>SUM(B16:B23)</f>
        <v>222.30905039999999</v>
      </c>
      <c r="C15" s="174">
        <f>SUM(C16:C23)</f>
        <v>167.9890504</v>
      </c>
      <c r="D15" s="174">
        <v>54.32</v>
      </c>
      <c r="E15" s="174">
        <f>SUM(E16:E23)</f>
        <v>0</v>
      </c>
      <c r="F15" s="179"/>
    </row>
    <row r="16" spans="1:6" ht="21.75" customHeight="1">
      <c r="A16" s="177" t="s">
        <v>119</v>
      </c>
      <c r="B16" s="174">
        <f>B9+B10</f>
        <v>102.8496</v>
      </c>
      <c r="C16" s="180">
        <f>B16</f>
        <v>102.8496</v>
      </c>
      <c r="D16" s="181"/>
      <c r="E16" s="181"/>
      <c r="F16" s="179"/>
    </row>
    <row r="17" spans="1:6" ht="21.75" customHeight="1">
      <c r="A17" s="182" t="s">
        <v>120</v>
      </c>
      <c r="B17" s="174">
        <f>(财政统发人员工资!Q4+财政统发人员工资!R4+财政统发人员工资!S4+财政统发人员工资!T4+财政统发人员工资!U4)*12/10000+19.9</f>
        <v>47.5681984</v>
      </c>
      <c r="C17" s="180">
        <f>B17</f>
        <v>47.5681984</v>
      </c>
      <c r="D17" s="181"/>
      <c r="E17" s="181"/>
      <c r="F17" s="183"/>
    </row>
    <row r="18" spans="1:6" ht="21.75" customHeight="1">
      <c r="A18" s="182" t="s">
        <v>121</v>
      </c>
      <c r="B18" s="174">
        <f>SUM(D18:E18)</f>
        <v>0</v>
      </c>
      <c r="C18" s="181"/>
      <c r="D18" s="184"/>
      <c r="E18" s="185"/>
      <c r="F18" s="183"/>
    </row>
    <row r="19" spans="1:6" ht="21.75" customHeight="1">
      <c r="A19" s="182" t="s">
        <v>122</v>
      </c>
      <c r="B19" s="174">
        <f>SUM(C19:E19)</f>
        <v>12.341951999999999</v>
      </c>
      <c r="C19" s="180">
        <f>财政统发人员工资!V4*12/10000</f>
        <v>12.341951999999999</v>
      </c>
      <c r="D19" s="184"/>
      <c r="E19" s="185"/>
      <c r="F19" s="179"/>
    </row>
    <row r="20" spans="1:6" ht="21.75" customHeight="1">
      <c r="A20" s="182" t="s">
        <v>123</v>
      </c>
      <c r="B20" s="174">
        <f>SUM(C20:E20)</f>
        <v>5.2293000000000003</v>
      </c>
      <c r="C20" s="180">
        <f>财政统发人员工资!D4/10000</f>
        <v>5.2293000000000003</v>
      </c>
      <c r="D20" s="184"/>
      <c r="E20" s="185"/>
      <c r="F20" s="179"/>
    </row>
    <row r="21" spans="1:6" ht="21.75" customHeight="1">
      <c r="A21" s="182" t="s">
        <v>124</v>
      </c>
      <c r="B21" s="174">
        <f>SUM(C21:E21)</f>
        <v>0</v>
      </c>
      <c r="C21" s="174">
        <f>乡镇津贴!H5/10000</f>
        <v>0</v>
      </c>
      <c r="D21" s="174">
        <f>乡镇津贴!I5/10000</f>
        <v>0</v>
      </c>
      <c r="E21" s="185"/>
      <c r="F21" s="179"/>
    </row>
    <row r="22" spans="1:6" ht="21.75" customHeight="1">
      <c r="A22" s="182" t="s">
        <v>125</v>
      </c>
      <c r="B22" s="174">
        <f>SUM(C22:E22)</f>
        <v>0</v>
      </c>
      <c r="C22" s="184"/>
      <c r="D22" s="184"/>
      <c r="E22" s="185"/>
      <c r="F22" s="183"/>
    </row>
    <row r="23" spans="1:6" ht="21.75" customHeight="1">
      <c r="A23" s="182" t="s">
        <v>126</v>
      </c>
      <c r="B23" s="174">
        <v>54.32</v>
      </c>
      <c r="C23" s="184"/>
      <c r="D23" s="184">
        <v>54.32</v>
      </c>
      <c r="E23" s="185"/>
      <c r="F23" s="179"/>
    </row>
    <row r="24" spans="1:6" ht="21.75" customHeight="1">
      <c r="A24" s="173" t="s">
        <v>127</v>
      </c>
      <c r="B24" s="174">
        <f>SUM(B25:B32)</f>
        <v>31.66</v>
      </c>
      <c r="C24" s="174">
        <f>SUM(C25:C32)</f>
        <v>31.66</v>
      </c>
      <c r="D24" s="174">
        <f>SUM(D25:D32)</f>
        <v>0</v>
      </c>
      <c r="E24" s="174">
        <f>SUM(E25:E32)</f>
        <v>0</v>
      </c>
      <c r="F24" s="179"/>
    </row>
    <row r="25" spans="1:6" ht="21.75" customHeight="1">
      <c r="A25" s="177" t="s">
        <v>128</v>
      </c>
      <c r="B25" s="174">
        <f>SUM(C25:E25)</f>
        <v>21</v>
      </c>
      <c r="C25" s="184">
        <f>B6*1.5</f>
        <v>21</v>
      </c>
      <c r="D25" s="184"/>
      <c r="E25" s="185"/>
      <c r="F25" s="179"/>
    </row>
    <row r="26" spans="1:6" ht="21.75" customHeight="1">
      <c r="A26" s="182" t="s">
        <v>129</v>
      </c>
      <c r="B26" s="174">
        <f>SUM(C26:E26)</f>
        <v>0</v>
      </c>
      <c r="C26" s="184"/>
      <c r="D26" s="184"/>
      <c r="E26" s="185"/>
      <c r="F26" s="183" t="s">
        <v>130</v>
      </c>
    </row>
    <row r="27" spans="1:6" ht="21.75" customHeight="1">
      <c r="A27" s="182" t="s">
        <v>131</v>
      </c>
      <c r="B27" s="174">
        <f t="shared" ref="B27:B32" si="0">SUM(C27:E27)</f>
        <v>0</v>
      </c>
      <c r="C27" s="184"/>
      <c r="D27" s="184"/>
      <c r="E27" s="185"/>
      <c r="F27" s="183" t="s">
        <v>132</v>
      </c>
    </row>
    <row r="28" spans="1:6" ht="21.75" customHeight="1">
      <c r="A28" s="182" t="s">
        <v>133</v>
      </c>
      <c r="B28" s="174">
        <f t="shared" si="0"/>
        <v>0</v>
      </c>
      <c r="C28" s="184"/>
      <c r="D28" s="184"/>
      <c r="E28" s="185"/>
      <c r="F28" s="183" t="s">
        <v>134</v>
      </c>
    </row>
    <row r="29" spans="1:6" ht="21.75" customHeight="1">
      <c r="A29" s="182" t="s">
        <v>135</v>
      </c>
      <c r="B29" s="174">
        <f t="shared" si="0"/>
        <v>0</v>
      </c>
      <c r="C29" s="184"/>
      <c r="D29" s="184"/>
      <c r="E29" s="185"/>
      <c r="F29" s="183" t="s">
        <v>136</v>
      </c>
    </row>
    <row r="30" spans="1:6" ht="21.75" customHeight="1">
      <c r="A30" s="182" t="s">
        <v>137</v>
      </c>
      <c r="B30" s="174">
        <f t="shared" si="0"/>
        <v>0</v>
      </c>
      <c r="C30" s="184"/>
      <c r="D30" s="184"/>
      <c r="E30" s="185"/>
      <c r="F30" s="183" t="s">
        <v>138</v>
      </c>
    </row>
    <row r="31" spans="1:6" ht="21.75" customHeight="1">
      <c r="A31" s="182" t="s">
        <v>139</v>
      </c>
      <c r="B31" s="174">
        <f t="shared" si="0"/>
        <v>9.66</v>
      </c>
      <c r="C31" s="180">
        <f>财政统发人员工资!P4*12/10000</f>
        <v>9.66</v>
      </c>
      <c r="D31" s="184"/>
      <c r="E31" s="185"/>
      <c r="F31" s="183" t="s">
        <v>140</v>
      </c>
    </row>
    <row r="32" spans="1:6" ht="21.75" customHeight="1">
      <c r="A32" s="182" t="s">
        <v>141</v>
      </c>
      <c r="B32" s="174">
        <f t="shared" si="0"/>
        <v>1</v>
      </c>
      <c r="C32" s="184">
        <v>1</v>
      </c>
      <c r="D32" s="184"/>
      <c r="E32" s="185"/>
      <c r="F32" s="183" t="s">
        <v>142</v>
      </c>
    </row>
    <row r="33" spans="1:6" ht="21.75" customHeight="1">
      <c r="A33" s="173" t="s">
        <v>143</v>
      </c>
      <c r="B33" s="174">
        <f>SUM(B34:B39)</f>
        <v>51.325463999999997</v>
      </c>
      <c r="C33" s="174">
        <f>SUM(C34:C39)</f>
        <v>51.325463999999997</v>
      </c>
      <c r="D33" s="174">
        <f>SUM(D34:D39)</f>
        <v>0</v>
      </c>
      <c r="E33" s="174">
        <f>SUM(E34:E39)</f>
        <v>0</v>
      </c>
      <c r="F33" s="179"/>
    </row>
    <row r="34" spans="1:6" ht="21.75" customHeight="1">
      <c r="A34" s="186" t="s">
        <v>144</v>
      </c>
      <c r="B34" s="174">
        <f>SUM(C34:E34)</f>
        <v>1.6896</v>
      </c>
      <c r="C34" s="174">
        <f>抚恤!D4/10000*12</f>
        <v>1.6896</v>
      </c>
      <c r="D34" s="184"/>
      <c r="E34" s="185"/>
      <c r="F34" s="183" t="s">
        <v>145</v>
      </c>
    </row>
    <row r="35" spans="1:6" ht="21.75" customHeight="1">
      <c r="A35" s="187" t="s">
        <v>146</v>
      </c>
      <c r="B35" s="174">
        <f>SUM(C35:E35)</f>
        <v>0</v>
      </c>
      <c r="C35" s="180"/>
      <c r="D35" s="188"/>
      <c r="E35" s="188"/>
      <c r="F35" s="183" t="s">
        <v>147</v>
      </c>
    </row>
    <row r="36" spans="1:6" ht="21.75" customHeight="1">
      <c r="A36" s="187" t="s">
        <v>148</v>
      </c>
      <c r="B36" s="174">
        <f t="shared" ref="B36:B39" si="1">SUM(C36:E36)</f>
        <v>17.1416</v>
      </c>
      <c r="C36" s="180">
        <f>(财政统发人员工资!D4+财政统发人员工资!L4)*2/10000</f>
        <v>17.1416</v>
      </c>
      <c r="D36" s="189"/>
      <c r="E36" s="190"/>
      <c r="F36" s="183"/>
    </row>
    <row r="37" spans="1:6" ht="33.75" customHeight="1">
      <c r="A37" s="187" t="s">
        <v>149</v>
      </c>
      <c r="B37" s="174">
        <f t="shared" si="1"/>
        <v>30.494264000000001</v>
      </c>
      <c r="C37" s="180">
        <f>财政安排离退休!L4*2/10000</f>
        <v>30.494264000000001</v>
      </c>
      <c r="D37" s="189"/>
      <c r="E37" s="190"/>
      <c r="F37" s="183"/>
    </row>
    <row r="38" spans="1:6" ht="35.25" customHeight="1">
      <c r="A38" s="187" t="s">
        <v>150</v>
      </c>
      <c r="B38" s="174">
        <f t="shared" si="1"/>
        <v>0</v>
      </c>
      <c r="C38" s="188"/>
      <c r="D38" s="184"/>
      <c r="E38" s="185"/>
      <c r="F38" s="183"/>
    </row>
    <row r="39" spans="1:6" ht="29.25" customHeight="1">
      <c r="A39" s="187" t="s">
        <v>151</v>
      </c>
      <c r="B39" s="174">
        <f t="shared" si="1"/>
        <v>2</v>
      </c>
      <c r="C39" s="184">
        <v>2</v>
      </c>
      <c r="D39" s="184"/>
      <c r="E39" s="185"/>
      <c r="F39" s="183" t="s">
        <v>152</v>
      </c>
    </row>
    <row r="40" spans="1:6" ht="21.75" customHeight="1">
      <c r="A40" s="173" t="s">
        <v>153</v>
      </c>
      <c r="B40" s="174">
        <f>SUM(B41:B48)</f>
        <v>52</v>
      </c>
      <c r="C40" s="174">
        <f>SUM(C41:C48)</f>
        <v>52</v>
      </c>
      <c r="D40" s="174">
        <f>SUM(D41:D48)</f>
        <v>0</v>
      </c>
      <c r="E40" s="174">
        <f>SUM(E41:E48)</f>
        <v>0</v>
      </c>
      <c r="F40" s="179"/>
    </row>
    <row r="41" spans="1:6" ht="21.75" customHeight="1">
      <c r="A41" s="191" t="s">
        <v>154</v>
      </c>
      <c r="B41" s="174">
        <f>SUM(C41:E41)</f>
        <v>22</v>
      </c>
      <c r="C41" s="184">
        <v>22</v>
      </c>
      <c r="D41" s="184"/>
      <c r="E41" s="185"/>
      <c r="F41" s="179"/>
    </row>
    <row r="42" spans="1:6" ht="21.75" customHeight="1">
      <c r="A42" s="191" t="s">
        <v>155</v>
      </c>
      <c r="B42" s="174">
        <f t="shared" ref="B42:B48" si="2">SUM(C42:E42)</f>
        <v>30</v>
      </c>
      <c r="C42" s="184">
        <v>30</v>
      </c>
      <c r="D42" s="184"/>
      <c r="E42" s="185"/>
      <c r="F42" s="179"/>
    </row>
    <row r="43" spans="1:6" ht="21.75" customHeight="1">
      <c r="A43" s="191" t="s">
        <v>156</v>
      </c>
      <c r="B43" s="174">
        <f t="shared" si="2"/>
        <v>0</v>
      </c>
      <c r="C43" s="192"/>
      <c r="D43" s="192"/>
      <c r="E43" s="193"/>
      <c r="F43" s="179"/>
    </row>
    <row r="44" spans="1:6" ht="21.75" customHeight="1">
      <c r="A44" s="191" t="s">
        <v>157</v>
      </c>
      <c r="B44" s="174">
        <f t="shared" si="2"/>
        <v>0</v>
      </c>
      <c r="C44" s="192"/>
      <c r="D44" s="192"/>
      <c r="E44" s="193"/>
      <c r="F44" s="179"/>
    </row>
    <row r="45" spans="1:6" ht="21.75" customHeight="1">
      <c r="A45" s="191" t="s">
        <v>158</v>
      </c>
      <c r="B45" s="174">
        <f t="shared" si="2"/>
        <v>0</v>
      </c>
      <c r="C45" s="192"/>
      <c r="D45" s="192"/>
      <c r="E45" s="193"/>
      <c r="F45" s="179"/>
    </row>
    <row r="46" spans="1:6" ht="21.75" customHeight="1">
      <c r="A46" s="191" t="s">
        <v>159</v>
      </c>
      <c r="B46" s="174">
        <f t="shared" si="2"/>
        <v>0</v>
      </c>
      <c r="C46" s="192"/>
      <c r="D46" s="192"/>
      <c r="E46" s="193"/>
      <c r="F46" s="179"/>
    </row>
    <row r="47" spans="1:6" ht="21.75" customHeight="1">
      <c r="A47" s="191" t="s">
        <v>160</v>
      </c>
      <c r="B47" s="174">
        <f t="shared" si="2"/>
        <v>0</v>
      </c>
      <c r="C47" s="192"/>
      <c r="D47" s="192"/>
      <c r="E47" s="193"/>
      <c r="F47" s="179"/>
    </row>
    <row r="48" spans="1:6" ht="21.75" customHeight="1">
      <c r="A48" s="191" t="s">
        <v>161</v>
      </c>
      <c r="B48" s="174">
        <f t="shared" si="2"/>
        <v>0</v>
      </c>
      <c r="C48" s="192"/>
      <c r="D48" s="192"/>
      <c r="E48" s="193"/>
      <c r="F48" s="179"/>
    </row>
  </sheetData>
  <sheetProtection selectLockedCells="1"/>
  <mergeCells count="5">
    <mergeCell ref="A1:F1"/>
    <mergeCell ref="B3:D3"/>
    <mergeCell ref="A3:A4"/>
    <mergeCell ref="E3:E4"/>
    <mergeCell ref="F3:F4"/>
  </mergeCells>
  <phoneticPr fontId="9" type="noConversion"/>
  <printOptions horizontalCentered="1"/>
  <pageMargins left="0.47244094488188998" right="0.196850393700787" top="0.43263888888888902" bottom="0.47222222222222199" header="0.27559055118110198" footer="0.196850393700787"/>
  <pageSetup paperSize="9" scale="85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38"/>
  <sheetViews>
    <sheetView topLeftCell="A23" workbookViewId="0">
      <selection activeCell="C9" sqref="C9"/>
    </sheetView>
  </sheetViews>
  <sheetFormatPr defaultColWidth="9" defaultRowHeight="14.25"/>
  <cols>
    <col min="1" max="1" width="30.875" style="150" customWidth="1"/>
    <col min="2" max="2" width="10.375" customWidth="1"/>
    <col min="3" max="3" width="11.75" customWidth="1"/>
    <col min="4" max="4" width="14.625" customWidth="1"/>
    <col min="5" max="5" width="9.875" customWidth="1"/>
  </cols>
  <sheetData>
    <row r="1" spans="1:6" ht="33" customHeight="1">
      <c r="A1" s="257" t="s">
        <v>162</v>
      </c>
      <c r="B1" s="257"/>
      <c r="C1" s="257"/>
      <c r="D1" s="257"/>
      <c r="E1" s="257"/>
      <c r="F1" s="257"/>
    </row>
    <row r="2" spans="1:6" ht="26.25" customHeight="1">
      <c r="A2" s="139" t="s">
        <v>7</v>
      </c>
      <c r="B2" s="151"/>
      <c r="C2" s="151"/>
      <c r="E2" s="162"/>
      <c r="F2" s="162" t="s">
        <v>89</v>
      </c>
    </row>
    <row r="3" spans="1:6" s="150" customFormat="1" ht="21.75" customHeight="1">
      <c r="A3" s="261" t="s">
        <v>10</v>
      </c>
      <c r="B3" s="261" t="s">
        <v>163</v>
      </c>
      <c r="C3" s="261"/>
      <c r="D3" s="261"/>
      <c r="E3" s="262" t="s">
        <v>104</v>
      </c>
      <c r="F3" s="261" t="s">
        <v>13</v>
      </c>
    </row>
    <row r="4" spans="1:6" ht="42" customHeight="1">
      <c r="A4" s="261"/>
      <c r="B4" s="155" t="s">
        <v>105</v>
      </c>
      <c r="C4" s="156" t="s">
        <v>106</v>
      </c>
      <c r="D4" s="156" t="s">
        <v>107</v>
      </c>
      <c r="E4" s="263"/>
      <c r="F4" s="261"/>
    </row>
    <row r="5" spans="1:6" ht="27.75" customHeight="1">
      <c r="A5" s="264" t="s">
        <v>164</v>
      </c>
      <c r="B5" s="265"/>
      <c r="C5" s="265"/>
      <c r="D5" s="265"/>
      <c r="E5" s="265"/>
      <c r="F5" s="266"/>
    </row>
    <row r="6" spans="1:6" ht="24" customHeight="1">
      <c r="A6" s="158" t="s">
        <v>165</v>
      </c>
      <c r="B6" s="163">
        <f>SUM(C6:D6)</f>
        <v>7</v>
      </c>
      <c r="C6" s="163">
        <f>SUM(C7,C33)</f>
        <v>7</v>
      </c>
      <c r="D6" s="163">
        <f>SUM(D7,D33)</f>
        <v>0</v>
      </c>
      <c r="E6" s="163">
        <f>SUM(E7,E33)</f>
        <v>0</v>
      </c>
      <c r="F6" s="164"/>
    </row>
    <row r="7" spans="1:6" ht="24.75" customHeight="1">
      <c r="A7" s="165" t="s">
        <v>166</v>
      </c>
      <c r="B7" s="163">
        <f t="shared" ref="B7:B38" si="0">SUM(C7:D7)</f>
        <v>7</v>
      </c>
      <c r="C7" s="163">
        <f>SUM(C8:C32)</f>
        <v>7</v>
      </c>
      <c r="D7" s="163">
        <f>SUM(D8:D32)</f>
        <v>0</v>
      </c>
      <c r="E7" s="163">
        <f>SUM(E8:E32)</f>
        <v>0</v>
      </c>
      <c r="F7" s="167"/>
    </row>
    <row r="8" spans="1:6" ht="24.75" customHeight="1">
      <c r="A8" s="168" t="s">
        <v>167</v>
      </c>
      <c r="B8" s="163">
        <f t="shared" si="0"/>
        <v>7</v>
      </c>
      <c r="C8" s="159">
        <v>7</v>
      </c>
      <c r="D8" s="159"/>
      <c r="E8" s="159"/>
      <c r="F8" s="167"/>
    </row>
    <row r="9" spans="1:6" ht="24.75" customHeight="1">
      <c r="A9" s="168" t="s">
        <v>168</v>
      </c>
      <c r="B9" s="163">
        <f t="shared" si="0"/>
        <v>0</v>
      </c>
      <c r="C9" s="159"/>
      <c r="D9" s="159"/>
      <c r="E9" s="159"/>
      <c r="F9" s="167"/>
    </row>
    <row r="10" spans="1:6" ht="24.75" customHeight="1">
      <c r="A10" s="168" t="s">
        <v>169</v>
      </c>
      <c r="B10" s="163">
        <f t="shared" si="0"/>
        <v>0</v>
      </c>
      <c r="C10" s="159"/>
      <c r="D10" s="159"/>
      <c r="E10" s="159"/>
      <c r="F10" s="167"/>
    </row>
    <row r="11" spans="1:6" ht="24.75" customHeight="1">
      <c r="A11" s="168" t="s">
        <v>170</v>
      </c>
      <c r="B11" s="163">
        <f t="shared" si="0"/>
        <v>0</v>
      </c>
      <c r="C11" s="159"/>
      <c r="D11" s="159"/>
      <c r="E11" s="159"/>
      <c r="F11" s="167"/>
    </row>
    <row r="12" spans="1:6" ht="24.75" customHeight="1">
      <c r="A12" s="168" t="s">
        <v>171</v>
      </c>
      <c r="B12" s="163">
        <f t="shared" si="0"/>
        <v>0</v>
      </c>
      <c r="C12" s="159"/>
      <c r="D12" s="159"/>
      <c r="E12" s="159"/>
      <c r="F12" s="167"/>
    </row>
    <row r="13" spans="1:6" ht="24.75" customHeight="1">
      <c r="A13" s="168" t="s">
        <v>172</v>
      </c>
      <c r="B13" s="163">
        <f t="shared" si="0"/>
        <v>0</v>
      </c>
      <c r="C13" s="159"/>
      <c r="D13" s="159"/>
      <c r="E13" s="159"/>
      <c r="F13" s="167"/>
    </row>
    <row r="14" spans="1:6" ht="24.75" customHeight="1">
      <c r="A14" s="168" t="s">
        <v>173</v>
      </c>
      <c r="B14" s="163">
        <f t="shared" si="0"/>
        <v>0</v>
      </c>
      <c r="C14" s="159"/>
      <c r="D14" s="159"/>
      <c r="E14" s="159"/>
      <c r="F14" s="167"/>
    </row>
    <row r="15" spans="1:6" ht="24.75" customHeight="1">
      <c r="A15" s="168" t="s">
        <v>174</v>
      </c>
      <c r="B15" s="163">
        <f t="shared" si="0"/>
        <v>0</v>
      </c>
      <c r="C15" s="159"/>
      <c r="D15" s="159"/>
      <c r="E15" s="159"/>
      <c r="F15" s="167"/>
    </row>
    <row r="16" spans="1:6" ht="24.75" customHeight="1">
      <c r="A16" s="168" t="s">
        <v>175</v>
      </c>
      <c r="B16" s="163">
        <f t="shared" si="0"/>
        <v>0</v>
      </c>
      <c r="C16" s="159"/>
      <c r="D16" s="159"/>
      <c r="E16" s="159"/>
      <c r="F16" s="167"/>
    </row>
    <row r="17" spans="1:6" ht="24.75" customHeight="1">
      <c r="A17" s="168" t="s">
        <v>176</v>
      </c>
      <c r="B17" s="163">
        <f t="shared" si="0"/>
        <v>0</v>
      </c>
      <c r="C17" s="159"/>
      <c r="D17" s="159"/>
      <c r="E17" s="159"/>
      <c r="F17" s="167"/>
    </row>
    <row r="18" spans="1:6" ht="24.75" customHeight="1">
      <c r="A18" s="168" t="s">
        <v>177</v>
      </c>
      <c r="B18" s="163">
        <f t="shared" si="0"/>
        <v>0</v>
      </c>
      <c r="C18" s="159"/>
      <c r="D18" s="159"/>
      <c r="E18" s="159"/>
      <c r="F18" s="167"/>
    </row>
    <row r="19" spans="1:6" ht="24.75" customHeight="1">
      <c r="A19" s="168" t="s">
        <v>178</v>
      </c>
      <c r="B19" s="163">
        <f t="shared" si="0"/>
        <v>0</v>
      </c>
      <c r="C19" s="159"/>
      <c r="D19" s="159"/>
      <c r="E19" s="159"/>
      <c r="F19" s="167"/>
    </row>
    <row r="20" spans="1:6" ht="24.75" customHeight="1">
      <c r="A20" s="168" t="s">
        <v>179</v>
      </c>
      <c r="B20" s="163">
        <f t="shared" si="0"/>
        <v>0</v>
      </c>
      <c r="C20" s="159"/>
      <c r="D20" s="159"/>
      <c r="E20" s="159"/>
      <c r="F20" s="167"/>
    </row>
    <row r="21" spans="1:6" ht="24.75" customHeight="1">
      <c r="A21" s="168" t="s">
        <v>180</v>
      </c>
      <c r="B21" s="163">
        <f t="shared" si="0"/>
        <v>0</v>
      </c>
      <c r="C21" s="159"/>
      <c r="D21" s="159"/>
      <c r="E21" s="159"/>
      <c r="F21" s="167"/>
    </row>
    <row r="22" spans="1:6" ht="24.75" customHeight="1">
      <c r="A22" s="168" t="s">
        <v>181</v>
      </c>
      <c r="B22" s="163">
        <f t="shared" si="0"/>
        <v>0</v>
      </c>
      <c r="C22" s="159"/>
      <c r="D22" s="159"/>
      <c r="E22" s="159"/>
      <c r="F22" s="167"/>
    </row>
    <row r="23" spans="1:6" ht="24.75" customHeight="1">
      <c r="A23" s="168" t="s">
        <v>182</v>
      </c>
      <c r="B23" s="163">
        <f t="shared" si="0"/>
        <v>0</v>
      </c>
      <c r="C23" s="159"/>
      <c r="D23" s="159"/>
      <c r="E23" s="159"/>
      <c r="F23" s="167"/>
    </row>
    <row r="24" spans="1:6" ht="24.75" customHeight="1">
      <c r="A24" s="168" t="s">
        <v>183</v>
      </c>
      <c r="B24" s="163">
        <f t="shared" si="0"/>
        <v>0</v>
      </c>
      <c r="C24" s="159"/>
      <c r="D24" s="159"/>
      <c r="E24" s="159"/>
      <c r="F24" s="167"/>
    </row>
    <row r="25" spans="1:6" ht="30" customHeight="1">
      <c r="A25" s="168" t="s">
        <v>184</v>
      </c>
      <c r="B25" s="163">
        <f t="shared" si="0"/>
        <v>0</v>
      </c>
      <c r="C25" s="159"/>
      <c r="D25" s="159"/>
      <c r="E25" s="159"/>
      <c r="F25" s="167"/>
    </row>
    <row r="26" spans="1:6" ht="19.5" customHeight="1">
      <c r="A26" s="168" t="s">
        <v>185</v>
      </c>
      <c r="B26" s="163">
        <f t="shared" si="0"/>
        <v>0</v>
      </c>
      <c r="C26" s="159"/>
      <c r="D26" s="159"/>
      <c r="E26" s="159"/>
      <c r="F26" s="167"/>
    </row>
    <row r="27" spans="1:6" ht="19.5" customHeight="1">
      <c r="A27" s="168" t="s">
        <v>186</v>
      </c>
      <c r="B27" s="163">
        <f t="shared" si="0"/>
        <v>0</v>
      </c>
      <c r="C27" s="159"/>
      <c r="D27" s="159"/>
      <c r="E27" s="159"/>
      <c r="F27" s="167"/>
    </row>
    <row r="28" spans="1:6" ht="19.5" customHeight="1">
      <c r="A28" s="168" t="s">
        <v>187</v>
      </c>
      <c r="B28" s="163">
        <f t="shared" si="0"/>
        <v>0</v>
      </c>
      <c r="C28" s="159"/>
      <c r="D28" s="159"/>
      <c r="E28" s="159"/>
      <c r="F28" s="167"/>
    </row>
    <row r="29" spans="1:6" ht="19.5" customHeight="1">
      <c r="A29" s="168" t="s">
        <v>188</v>
      </c>
      <c r="B29" s="163">
        <f t="shared" si="0"/>
        <v>0</v>
      </c>
      <c r="C29" s="159"/>
      <c r="D29" s="159"/>
      <c r="E29" s="159"/>
      <c r="F29" s="167"/>
    </row>
    <row r="30" spans="1:6" ht="19.5" customHeight="1">
      <c r="A30" s="168" t="s">
        <v>189</v>
      </c>
      <c r="B30" s="163">
        <f t="shared" si="0"/>
        <v>0</v>
      </c>
      <c r="C30" s="159"/>
      <c r="D30" s="159"/>
      <c r="E30" s="159"/>
      <c r="F30" s="167"/>
    </row>
    <row r="31" spans="1:6" ht="19.5" customHeight="1">
      <c r="A31" s="168" t="s">
        <v>190</v>
      </c>
      <c r="B31" s="163">
        <f t="shared" si="0"/>
        <v>0</v>
      </c>
      <c r="C31" s="159"/>
      <c r="D31" s="159"/>
      <c r="E31" s="159"/>
      <c r="F31" s="167"/>
    </row>
    <row r="32" spans="1:6" ht="27" customHeight="1">
      <c r="A32" s="168" t="s">
        <v>191</v>
      </c>
      <c r="B32" s="163">
        <f t="shared" si="0"/>
        <v>0</v>
      </c>
      <c r="C32" s="159"/>
      <c r="D32" s="159"/>
      <c r="E32" s="159"/>
      <c r="F32" s="167"/>
    </row>
    <row r="33" spans="1:6" ht="27" customHeight="1">
      <c r="A33" s="157" t="s">
        <v>192</v>
      </c>
      <c r="B33" s="163">
        <f t="shared" si="0"/>
        <v>0</v>
      </c>
      <c r="C33" s="163">
        <f>SUM(C34:C38)</f>
        <v>0</v>
      </c>
      <c r="D33" s="163">
        <f>SUM(D34:D38)</f>
        <v>0</v>
      </c>
      <c r="E33" s="163">
        <f>SUM(E34:E38)</f>
        <v>0</v>
      </c>
      <c r="F33" s="13"/>
    </row>
    <row r="34" spans="1:6" ht="27" customHeight="1">
      <c r="A34" s="168" t="s">
        <v>193</v>
      </c>
      <c r="B34" s="163">
        <f t="shared" si="0"/>
        <v>0</v>
      </c>
      <c r="C34" s="159"/>
      <c r="D34" s="159"/>
      <c r="E34" s="159"/>
      <c r="F34" s="13"/>
    </row>
    <row r="35" spans="1:6" ht="27" customHeight="1">
      <c r="A35" s="168" t="s">
        <v>194</v>
      </c>
      <c r="B35" s="163">
        <f t="shared" si="0"/>
        <v>0</v>
      </c>
      <c r="C35" s="159"/>
      <c r="D35" s="159"/>
      <c r="E35" s="159"/>
      <c r="F35" s="13"/>
    </row>
    <row r="36" spans="1:6" ht="27" customHeight="1">
      <c r="A36" s="168" t="s">
        <v>195</v>
      </c>
      <c r="B36" s="163">
        <f t="shared" si="0"/>
        <v>0</v>
      </c>
      <c r="C36" s="159"/>
      <c r="D36" s="159"/>
      <c r="E36" s="159"/>
      <c r="F36" s="13"/>
    </row>
    <row r="37" spans="1:6" ht="27" customHeight="1">
      <c r="A37" s="168" t="s">
        <v>196</v>
      </c>
      <c r="B37" s="163">
        <f t="shared" si="0"/>
        <v>0</v>
      </c>
      <c r="C37" s="159"/>
      <c r="D37" s="159"/>
      <c r="E37" s="159"/>
      <c r="F37" s="13"/>
    </row>
    <row r="38" spans="1:6" ht="27" customHeight="1">
      <c r="A38" s="168" t="s">
        <v>197</v>
      </c>
      <c r="B38" s="163">
        <f t="shared" si="0"/>
        <v>0</v>
      </c>
      <c r="C38" s="159"/>
      <c r="D38" s="159"/>
      <c r="E38" s="159"/>
      <c r="F38" s="13"/>
    </row>
  </sheetData>
  <mergeCells count="6">
    <mergeCell ref="A1:F1"/>
    <mergeCell ref="B3:D3"/>
    <mergeCell ref="A5:F5"/>
    <mergeCell ref="A3:A4"/>
    <mergeCell ref="E3:E4"/>
    <mergeCell ref="F3:F4"/>
  </mergeCells>
  <phoneticPr fontId="9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68"/>
  <sheetViews>
    <sheetView topLeftCell="A16" workbookViewId="0">
      <selection activeCell="C23" sqref="C23"/>
    </sheetView>
  </sheetViews>
  <sheetFormatPr defaultColWidth="9" defaultRowHeight="14.25"/>
  <cols>
    <col min="1" max="1" width="30.875" style="150" customWidth="1"/>
    <col min="2" max="2" width="12.25" customWidth="1"/>
    <col min="3" max="3" width="10.375" customWidth="1"/>
    <col min="4" max="4" width="11.625" customWidth="1"/>
    <col min="5" max="5" width="8.375" customWidth="1"/>
    <col min="6" max="7" width="8.875" customWidth="1"/>
  </cols>
  <sheetData>
    <row r="1" spans="1:8" ht="33" customHeight="1">
      <c r="A1" s="257" t="s">
        <v>198</v>
      </c>
      <c r="B1" s="257"/>
      <c r="C1" s="257"/>
      <c r="D1" s="257"/>
      <c r="E1" s="257"/>
      <c r="F1" s="257"/>
      <c r="G1" s="257"/>
      <c r="H1" s="257"/>
    </row>
    <row r="2" spans="1:8" ht="18.75" customHeight="1">
      <c r="A2" s="139" t="s">
        <v>7</v>
      </c>
      <c r="B2" s="151"/>
      <c r="C2" s="151"/>
      <c r="G2" s="162"/>
      <c r="H2" s="161" t="s">
        <v>89</v>
      </c>
    </row>
    <row r="3" spans="1:8" s="150" customFormat="1" ht="21.75" customHeight="1">
      <c r="A3" s="261" t="s">
        <v>10</v>
      </c>
      <c r="B3" s="261" t="s">
        <v>199</v>
      </c>
      <c r="C3" s="261"/>
      <c r="D3" s="261"/>
      <c r="E3" s="262" t="s">
        <v>104</v>
      </c>
      <c r="F3" s="262" t="s">
        <v>200</v>
      </c>
      <c r="G3" s="262" t="s">
        <v>201</v>
      </c>
      <c r="H3" s="261" t="s">
        <v>13</v>
      </c>
    </row>
    <row r="4" spans="1:8" ht="50.25" customHeight="1">
      <c r="A4" s="261"/>
      <c r="B4" s="155" t="s">
        <v>105</v>
      </c>
      <c r="C4" s="156" t="s">
        <v>106</v>
      </c>
      <c r="D4" s="156" t="s">
        <v>107</v>
      </c>
      <c r="E4" s="263"/>
      <c r="F4" s="263"/>
      <c r="G4" s="263"/>
      <c r="H4" s="261"/>
    </row>
    <row r="5" spans="1:8" ht="24" customHeight="1">
      <c r="A5" s="158" t="s">
        <v>202</v>
      </c>
      <c r="B5" s="163">
        <f t="shared" ref="B5:G5" si="0">SUM(B6,B27,B48)</f>
        <v>400</v>
      </c>
      <c r="C5" s="163">
        <f t="shared" si="0"/>
        <v>400</v>
      </c>
      <c r="D5" s="163">
        <f t="shared" si="0"/>
        <v>0</v>
      </c>
      <c r="E5" s="163">
        <f t="shared" si="0"/>
        <v>0</v>
      </c>
      <c r="F5" s="163">
        <f t="shared" si="0"/>
        <v>0</v>
      </c>
      <c r="G5" s="163">
        <f t="shared" si="0"/>
        <v>0</v>
      </c>
      <c r="H5" s="164"/>
    </row>
    <row r="6" spans="1:8" ht="21" customHeight="1">
      <c r="A6" s="158" t="s">
        <v>203</v>
      </c>
      <c r="B6" s="163">
        <f t="shared" ref="B6:G6" si="1">SUM(B7,B12,B17,B22)</f>
        <v>400</v>
      </c>
      <c r="C6" s="163">
        <f t="shared" si="1"/>
        <v>400</v>
      </c>
      <c r="D6" s="163">
        <f t="shared" si="1"/>
        <v>0</v>
      </c>
      <c r="E6" s="163">
        <f t="shared" si="1"/>
        <v>0</v>
      </c>
      <c r="F6" s="163">
        <f t="shared" si="1"/>
        <v>0</v>
      </c>
      <c r="G6" s="163">
        <f t="shared" si="1"/>
        <v>0</v>
      </c>
      <c r="H6" s="267"/>
    </row>
    <row r="7" spans="1:8" ht="21" customHeight="1">
      <c r="A7" s="165" t="s">
        <v>204</v>
      </c>
      <c r="B7" s="163">
        <f t="shared" ref="B7:B26" si="2">SUM(C7:D7)</f>
        <v>0</v>
      </c>
      <c r="C7" s="163">
        <f>SUM(C8:C11)</f>
        <v>0</v>
      </c>
      <c r="D7" s="163">
        <f>SUM(D8:D11)</f>
        <v>0</v>
      </c>
      <c r="E7" s="163">
        <f>SUM(E8:E11)</f>
        <v>0</v>
      </c>
      <c r="F7" s="163">
        <f>SUM(F8:F11)</f>
        <v>0</v>
      </c>
      <c r="G7" s="163">
        <f>SUM(G8:G11)</f>
        <v>0</v>
      </c>
      <c r="H7" s="268"/>
    </row>
    <row r="8" spans="1:8" ht="21" customHeight="1">
      <c r="A8" s="166" t="s">
        <v>205</v>
      </c>
      <c r="B8" s="163">
        <f t="shared" si="2"/>
        <v>0</v>
      </c>
      <c r="C8" s="159"/>
      <c r="D8" s="159"/>
      <c r="E8" s="159"/>
      <c r="F8" s="159"/>
      <c r="G8" s="159"/>
      <c r="H8" s="268"/>
    </row>
    <row r="9" spans="1:8" ht="21" customHeight="1">
      <c r="A9" s="166" t="s">
        <v>206</v>
      </c>
      <c r="B9" s="163">
        <f t="shared" si="2"/>
        <v>0</v>
      </c>
      <c r="C9" s="159"/>
      <c r="D9" s="159"/>
      <c r="E9" s="159"/>
      <c r="F9" s="159"/>
      <c r="G9" s="159"/>
      <c r="H9" s="268"/>
    </row>
    <row r="10" spans="1:8" ht="21" customHeight="1">
      <c r="A10" s="166" t="s">
        <v>76</v>
      </c>
      <c r="B10" s="163">
        <f t="shared" si="2"/>
        <v>0</v>
      </c>
      <c r="C10" s="159"/>
      <c r="D10" s="159"/>
      <c r="E10" s="159"/>
      <c r="F10" s="159"/>
      <c r="G10" s="159"/>
      <c r="H10" s="268"/>
    </row>
    <row r="11" spans="1:8" ht="21" customHeight="1">
      <c r="A11" s="166" t="s">
        <v>77</v>
      </c>
      <c r="B11" s="163">
        <f t="shared" si="2"/>
        <v>0</v>
      </c>
      <c r="C11" s="159"/>
      <c r="D11" s="159"/>
      <c r="E11" s="159"/>
      <c r="F11" s="159"/>
      <c r="G11" s="159"/>
      <c r="H11" s="268"/>
    </row>
    <row r="12" spans="1:8" ht="21" customHeight="1">
      <c r="A12" s="165" t="s">
        <v>207</v>
      </c>
      <c r="B12" s="163">
        <f t="shared" si="2"/>
        <v>0</v>
      </c>
      <c r="C12" s="163">
        <f>SUM(C13:C16)</f>
        <v>0</v>
      </c>
      <c r="D12" s="163">
        <f>SUM(D13:D16)</f>
        <v>0</v>
      </c>
      <c r="E12" s="163">
        <f>SUM(E13:E16)</f>
        <v>0</v>
      </c>
      <c r="F12" s="163">
        <f>SUM(F13:F16)</f>
        <v>0</v>
      </c>
      <c r="G12" s="163">
        <f>SUM(G13:G16)</f>
        <v>0</v>
      </c>
      <c r="H12" s="268"/>
    </row>
    <row r="13" spans="1:8" ht="21" customHeight="1">
      <c r="A13" s="166" t="s">
        <v>208</v>
      </c>
      <c r="B13" s="163">
        <f t="shared" si="2"/>
        <v>0</v>
      </c>
      <c r="C13" s="159"/>
      <c r="D13" s="159"/>
      <c r="E13" s="159"/>
      <c r="F13" s="159"/>
      <c r="G13" s="159"/>
      <c r="H13" s="268"/>
    </row>
    <row r="14" spans="1:8" ht="21" customHeight="1">
      <c r="A14" s="166" t="s">
        <v>209</v>
      </c>
      <c r="B14" s="163">
        <f t="shared" si="2"/>
        <v>0</v>
      </c>
      <c r="C14" s="159"/>
      <c r="D14" s="159"/>
      <c r="E14" s="159"/>
      <c r="F14" s="159"/>
      <c r="G14" s="159"/>
      <c r="H14" s="268"/>
    </row>
    <row r="15" spans="1:8" ht="21" customHeight="1">
      <c r="A15" s="166" t="s">
        <v>76</v>
      </c>
      <c r="B15" s="163">
        <f t="shared" si="2"/>
        <v>0</v>
      </c>
      <c r="C15" s="159"/>
      <c r="D15" s="159"/>
      <c r="E15" s="159"/>
      <c r="F15" s="159"/>
      <c r="G15" s="159"/>
      <c r="H15" s="268"/>
    </row>
    <row r="16" spans="1:8" ht="21" customHeight="1">
      <c r="A16" s="166" t="s">
        <v>77</v>
      </c>
      <c r="B16" s="163">
        <f t="shared" si="2"/>
        <v>0</v>
      </c>
      <c r="C16" s="159"/>
      <c r="D16" s="159"/>
      <c r="E16" s="159"/>
      <c r="F16" s="159"/>
      <c r="G16" s="159"/>
      <c r="H16" s="268"/>
    </row>
    <row r="17" spans="1:8" ht="21" customHeight="1">
      <c r="A17" s="165" t="s">
        <v>210</v>
      </c>
      <c r="B17" s="163">
        <f t="shared" si="2"/>
        <v>0</v>
      </c>
      <c r="C17" s="163">
        <f>SUM(C18:C21)</f>
        <v>0</v>
      </c>
      <c r="D17" s="163">
        <f>SUM(D18:D21)</f>
        <v>0</v>
      </c>
      <c r="E17" s="163">
        <f>SUM(E18:E21)</f>
        <v>0</v>
      </c>
      <c r="F17" s="163">
        <f>SUM(F18:F21)</f>
        <v>0</v>
      </c>
      <c r="G17" s="163">
        <f>SUM(G18:G21)</f>
        <v>0</v>
      </c>
      <c r="H17" s="268"/>
    </row>
    <row r="18" spans="1:8" ht="21" customHeight="1">
      <c r="A18" s="166" t="s">
        <v>74</v>
      </c>
      <c r="B18" s="163">
        <f t="shared" si="2"/>
        <v>0</v>
      </c>
      <c r="C18" s="159"/>
      <c r="D18" s="159"/>
      <c r="E18" s="159"/>
      <c r="F18" s="159"/>
      <c r="G18" s="159"/>
      <c r="H18" s="268"/>
    </row>
    <row r="19" spans="1:8" ht="21" customHeight="1">
      <c r="A19" s="166" t="s">
        <v>75</v>
      </c>
      <c r="B19" s="163">
        <f t="shared" si="2"/>
        <v>0</v>
      </c>
      <c r="C19" s="159"/>
      <c r="D19" s="159"/>
      <c r="E19" s="159"/>
      <c r="F19" s="159"/>
      <c r="G19" s="159"/>
      <c r="H19" s="268"/>
    </row>
    <row r="20" spans="1:8" ht="21" customHeight="1">
      <c r="A20" s="166" t="s">
        <v>76</v>
      </c>
      <c r="B20" s="163">
        <f t="shared" si="2"/>
        <v>0</v>
      </c>
      <c r="C20" s="159"/>
      <c r="D20" s="159"/>
      <c r="E20" s="159"/>
      <c r="F20" s="159"/>
      <c r="G20" s="159"/>
      <c r="H20" s="268"/>
    </row>
    <row r="21" spans="1:8" ht="21" customHeight="1">
      <c r="A21" s="166" t="s">
        <v>77</v>
      </c>
      <c r="B21" s="163">
        <f t="shared" si="2"/>
        <v>0</v>
      </c>
      <c r="C21" s="159"/>
      <c r="D21" s="159"/>
      <c r="E21" s="159"/>
      <c r="F21" s="159"/>
      <c r="G21" s="159"/>
      <c r="H21" s="268"/>
    </row>
    <row r="22" spans="1:8" ht="21" customHeight="1">
      <c r="A22" s="165" t="s">
        <v>211</v>
      </c>
      <c r="B22" s="163">
        <f t="shared" si="2"/>
        <v>400</v>
      </c>
      <c r="C22" s="163">
        <f>SUM(C23:C26)</f>
        <v>400</v>
      </c>
      <c r="D22" s="163">
        <f>SUM(D23:D26)</f>
        <v>0</v>
      </c>
      <c r="E22" s="163">
        <f>SUM(E23:E26)</f>
        <v>0</v>
      </c>
      <c r="F22" s="163">
        <f>SUM(F23:F26)</f>
        <v>0</v>
      </c>
      <c r="G22" s="163">
        <f>SUM(G23:G26)</f>
        <v>0</v>
      </c>
      <c r="H22" s="268"/>
    </row>
    <row r="23" spans="1:8" ht="21" customHeight="1">
      <c r="A23" s="166" t="s">
        <v>74</v>
      </c>
      <c r="B23" s="163">
        <f t="shared" si="2"/>
        <v>400</v>
      </c>
      <c r="C23" s="159">
        <v>400</v>
      </c>
      <c r="D23" s="159"/>
      <c r="E23" s="159"/>
      <c r="F23" s="159"/>
      <c r="G23" s="159"/>
      <c r="H23" s="268"/>
    </row>
    <row r="24" spans="1:8" ht="21" customHeight="1">
      <c r="A24" s="166" t="s">
        <v>75</v>
      </c>
      <c r="B24" s="163">
        <f t="shared" si="2"/>
        <v>0</v>
      </c>
      <c r="C24" s="159"/>
      <c r="D24" s="159"/>
      <c r="E24" s="159"/>
      <c r="F24" s="159"/>
      <c r="G24" s="159"/>
      <c r="H24" s="268"/>
    </row>
    <row r="25" spans="1:8" ht="21" customHeight="1">
      <c r="A25" s="166" t="s">
        <v>76</v>
      </c>
      <c r="B25" s="163">
        <f t="shared" si="2"/>
        <v>0</v>
      </c>
      <c r="C25" s="159"/>
      <c r="D25" s="159"/>
      <c r="E25" s="159"/>
      <c r="F25" s="159"/>
      <c r="G25" s="159"/>
      <c r="H25" s="268"/>
    </row>
    <row r="26" spans="1:8" ht="21" customHeight="1">
      <c r="A26" s="166" t="s">
        <v>77</v>
      </c>
      <c r="B26" s="163">
        <f t="shared" si="2"/>
        <v>0</v>
      </c>
      <c r="C26" s="159"/>
      <c r="D26" s="159"/>
      <c r="E26" s="159"/>
      <c r="F26" s="159"/>
      <c r="G26" s="159"/>
      <c r="H26" s="269"/>
    </row>
    <row r="27" spans="1:8" ht="21" customHeight="1">
      <c r="A27" s="158" t="s">
        <v>212</v>
      </c>
      <c r="B27" s="163">
        <f t="shared" ref="B27:G27" si="3">SUM(B28,B33,B38,B43)</f>
        <v>0</v>
      </c>
      <c r="C27" s="163">
        <f t="shared" si="3"/>
        <v>0</v>
      </c>
      <c r="D27" s="163">
        <f t="shared" si="3"/>
        <v>0</v>
      </c>
      <c r="E27" s="163">
        <f t="shared" si="3"/>
        <v>0</v>
      </c>
      <c r="F27" s="163">
        <f t="shared" si="3"/>
        <v>0</v>
      </c>
      <c r="G27" s="163">
        <f t="shared" si="3"/>
        <v>0</v>
      </c>
      <c r="H27" s="267"/>
    </row>
    <row r="28" spans="1:8" ht="21" customHeight="1">
      <c r="A28" s="165" t="s">
        <v>204</v>
      </c>
      <c r="B28" s="163">
        <f t="shared" ref="B28:B47" si="4">SUM(C28:D28)</f>
        <v>0</v>
      </c>
      <c r="C28" s="163">
        <f>SUM(C29:C32)</f>
        <v>0</v>
      </c>
      <c r="D28" s="163">
        <f>SUM(D29:D32)</f>
        <v>0</v>
      </c>
      <c r="E28" s="163">
        <f>SUM(E29:E32)</f>
        <v>0</v>
      </c>
      <c r="F28" s="163">
        <f>SUM(F29:F32)</f>
        <v>0</v>
      </c>
      <c r="G28" s="163">
        <f>SUM(G29:G32)</f>
        <v>0</v>
      </c>
      <c r="H28" s="268"/>
    </row>
    <row r="29" spans="1:8" ht="21" customHeight="1">
      <c r="A29" s="166" t="s">
        <v>205</v>
      </c>
      <c r="B29" s="163">
        <f t="shared" si="4"/>
        <v>0</v>
      </c>
      <c r="C29" s="159"/>
      <c r="D29" s="159"/>
      <c r="E29" s="159"/>
      <c r="F29" s="159"/>
      <c r="G29" s="159"/>
      <c r="H29" s="268"/>
    </row>
    <row r="30" spans="1:8" ht="21" customHeight="1">
      <c r="A30" s="166" t="s">
        <v>75</v>
      </c>
      <c r="B30" s="163">
        <f t="shared" si="4"/>
        <v>0</v>
      </c>
      <c r="C30" s="159"/>
      <c r="D30" s="159"/>
      <c r="E30" s="159"/>
      <c r="F30" s="159"/>
      <c r="G30" s="159"/>
      <c r="H30" s="268"/>
    </row>
    <row r="31" spans="1:8" ht="21" customHeight="1">
      <c r="A31" s="166" t="s">
        <v>76</v>
      </c>
      <c r="B31" s="163">
        <f t="shared" si="4"/>
        <v>0</v>
      </c>
      <c r="C31" s="159"/>
      <c r="D31" s="159"/>
      <c r="E31" s="159"/>
      <c r="F31" s="159"/>
      <c r="G31" s="159"/>
      <c r="H31" s="268"/>
    </row>
    <row r="32" spans="1:8" ht="21" customHeight="1">
      <c r="A32" s="166" t="s">
        <v>77</v>
      </c>
      <c r="B32" s="163">
        <f t="shared" si="4"/>
        <v>0</v>
      </c>
      <c r="C32" s="159"/>
      <c r="D32" s="159"/>
      <c r="E32" s="159"/>
      <c r="F32" s="159"/>
      <c r="G32" s="159"/>
      <c r="H32" s="268"/>
    </row>
    <row r="33" spans="1:8" ht="21" customHeight="1">
      <c r="A33" s="165" t="s">
        <v>207</v>
      </c>
      <c r="B33" s="163">
        <f t="shared" si="4"/>
        <v>0</v>
      </c>
      <c r="C33" s="163">
        <f>SUM(C34:C37)</f>
        <v>0</v>
      </c>
      <c r="D33" s="163">
        <f>SUM(D34:D37)</f>
        <v>0</v>
      </c>
      <c r="E33" s="163">
        <f>SUM(E34:E37)</f>
        <v>0</v>
      </c>
      <c r="F33" s="163">
        <f>SUM(F34:F37)</f>
        <v>0</v>
      </c>
      <c r="G33" s="163">
        <f>SUM(G34:G37)</f>
        <v>0</v>
      </c>
      <c r="H33" s="268"/>
    </row>
    <row r="34" spans="1:8" ht="21" customHeight="1">
      <c r="A34" s="166" t="s">
        <v>167</v>
      </c>
      <c r="B34" s="163">
        <f t="shared" si="4"/>
        <v>0</v>
      </c>
      <c r="C34" s="159"/>
      <c r="D34" s="159"/>
      <c r="E34" s="159"/>
      <c r="F34" s="159"/>
      <c r="G34" s="159"/>
      <c r="H34" s="268"/>
    </row>
    <row r="35" spans="1:8" ht="21" customHeight="1">
      <c r="A35" s="166" t="s">
        <v>213</v>
      </c>
      <c r="B35" s="163">
        <f t="shared" si="4"/>
        <v>0</v>
      </c>
      <c r="C35" s="159"/>
      <c r="D35" s="159"/>
      <c r="E35" s="159"/>
      <c r="F35" s="159"/>
      <c r="G35" s="159"/>
      <c r="H35" s="268"/>
    </row>
    <row r="36" spans="1:8" ht="21" customHeight="1">
      <c r="A36" s="166" t="s">
        <v>214</v>
      </c>
      <c r="B36" s="163">
        <f t="shared" si="4"/>
        <v>0</v>
      </c>
      <c r="C36" s="159"/>
      <c r="D36" s="159"/>
      <c r="E36" s="159"/>
      <c r="F36" s="159"/>
      <c r="G36" s="159"/>
      <c r="H36" s="268"/>
    </row>
    <row r="37" spans="1:8" ht="21" customHeight="1">
      <c r="A37" s="166" t="s">
        <v>77</v>
      </c>
      <c r="B37" s="163">
        <f t="shared" si="4"/>
        <v>0</v>
      </c>
      <c r="C37" s="159"/>
      <c r="D37" s="159"/>
      <c r="E37" s="159"/>
      <c r="F37" s="159"/>
      <c r="G37" s="159"/>
      <c r="H37" s="268"/>
    </row>
    <row r="38" spans="1:8" ht="21" customHeight="1">
      <c r="A38" s="165" t="s">
        <v>210</v>
      </c>
      <c r="B38" s="163">
        <f t="shared" si="4"/>
        <v>0</v>
      </c>
      <c r="C38" s="163">
        <f>SUM(C39:C42)</f>
        <v>0</v>
      </c>
      <c r="D38" s="163">
        <f>SUM(D39:D42)</f>
        <v>0</v>
      </c>
      <c r="E38" s="163">
        <f>SUM(E39:E42)</f>
        <v>0</v>
      </c>
      <c r="F38" s="163">
        <f>SUM(F39:F42)</f>
        <v>0</v>
      </c>
      <c r="G38" s="163">
        <f>SUM(G39:G42)</f>
        <v>0</v>
      </c>
      <c r="H38" s="268"/>
    </row>
    <row r="39" spans="1:8" ht="21" customHeight="1">
      <c r="A39" s="166" t="s">
        <v>74</v>
      </c>
      <c r="B39" s="163">
        <f t="shared" si="4"/>
        <v>0</v>
      </c>
      <c r="C39" s="159"/>
      <c r="D39" s="159"/>
      <c r="E39" s="159"/>
      <c r="F39" s="159"/>
      <c r="G39" s="159"/>
      <c r="H39" s="268"/>
    </row>
    <row r="40" spans="1:8" ht="21" customHeight="1">
      <c r="A40" s="166" t="s">
        <v>75</v>
      </c>
      <c r="B40" s="163">
        <f t="shared" si="4"/>
        <v>0</v>
      </c>
      <c r="C40" s="159"/>
      <c r="D40" s="159"/>
      <c r="E40" s="159"/>
      <c r="F40" s="159"/>
      <c r="G40" s="159"/>
      <c r="H40" s="268"/>
    </row>
    <row r="41" spans="1:8" ht="21" customHeight="1">
      <c r="A41" s="166" t="s">
        <v>76</v>
      </c>
      <c r="B41" s="163">
        <f t="shared" si="4"/>
        <v>0</v>
      </c>
      <c r="C41" s="159"/>
      <c r="D41" s="159"/>
      <c r="E41" s="159"/>
      <c r="F41" s="159"/>
      <c r="G41" s="159"/>
      <c r="H41" s="268"/>
    </row>
    <row r="42" spans="1:8" ht="21" customHeight="1">
      <c r="A42" s="166" t="s">
        <v>77</v>
      </c>
      <c r="B42" s="163">
        <f t="shared" si="4"/>
        <v>0</v>
      </c>
      <c r="C42" s="159"/>
      <c r="D42" s="159"/>
      <c r="E42" s="159"/>
      <c r="F42" s="159"/>
      <c r="G42" s="159"/>
      <c r="H42" s="268"/>
    </row>
    <row r="43" spans="1:8" ht="21" customHeight="1">
      <c r="A43" s="165" t="s">
        <v>215</v>
      </c>
      <c r="B43" s="163">
        <f t="shared" si="4"/>
        <v>0</v>
      </c>
      <c r="C43" s="163">
        <f>SUM(C44:C47)</f>
        <v>0</v>
      </c>
      <c r="D43" s="163">
        <f>SUM(D44:D47)</f>
        <v>0</v>
      </c>
      <c r="E43" s="163">
        <f>SUM(E44:E47)</f>
        <v>0</v>
      </c>
      <c r="F43" s="163">
        <f>SUM(F44:F47)</f>
        <v>0</v>
      </c>
      <c r="G43" s="163">
        <f>SUM(G44:G47)</f>
        <v>0</v>
      </c>
      <c r="H43" s="268"/>
    </row>
    <row r="44" spans="1:8" ht="21" customHeight="1">
      <c r="A44" s="166" t="s">
        <v>216</v>
      </c>
      <c r="B44" s="163">
        <f t="shared" si="4"/>
        <v>0</v>
      </c>
      <c r="C44" s="159"/>
      <c r="D44" s="159"/>
      <c r="E44" s="159"/>
      <c r="F44" s="159"/>
      <c r="G44" s="159"/>
      <c r="H44" s="268"/>
    </row>
    <row r="45" spans="1:8" ht="21" customHeight="1">
      <c r="A45" s="166" t="s">
        <v>75</v>
      </c>
      <c r="B45" s="163">
        <f t="shared" si="4"/>
        <v>0</v>
      </c>
      <c r="C45" s="159"/>
      <c r="D45" s="159"/>
      <c r="E45" s="159"/>
      <c r="F45" s="159"/>
      <c r="G45" s="159"/>
      <c r="H45" s="268"/>
    </row>
    <row r="46" spans="1:8" ht="21" customHeight="1">
      <c r="A46" s="166" t="s">
        <v>76</v>
      </c>
      <c r="B46" s="163">
        <f t="shared" si="4"/>
        <v>0</v>
      </c>
      <c r="C46" s="159"/>
      <c r="D46" s="159"/>
      <c r="E46" s="159"/>
      <c r="F46" s="159"/>
      <c r="G46" s="159"/>
      <c r="H46" s="268"/>
    </row>
    <row r="47" spans="1:8" ht="21" customHeight="1">
      <c r="A47" s="166" t="s">
        <v>77</v>
      </c>
      <c r="B47" s="163">
        <f t="shared" si="4"/>
        <v>0</v>
      </c>
      <c r="C47" s="159"/>
      <c r="D47" s="159"/>
      <c r="E47" s="159"/>
      <c r="F47" s="159"/>
      <c r="G47" s="159"/>
      <c r="H47" s="269"/>
    </row>
    <row r="48" spans="1:8" ht="21" hidden="1" customHeight="1">
      <c r="A48" s="158" t="s">
        <v>217</v>
      </c>
      <c r="B48" s="163">
        <f t="shared" ref="B48:G48" si="5">SUM(B49,B54,B59,B64)</f>
        <v>0</v>
      </c>
      <c r="C48" s="163">
        <f t="shared" si="5"/>
        <v>0</v>
      </c>
      <c r="D48" s="163">
        <f t="shared" si="5"/>
        <v>0</v>
      </c>
      <c r="E48" s="163">
        <f t="shared" si="5"/>
        <v>0</v>
      </c>
      <c r="F48" s="163">
        <f t="shared" si="5"/>
        <v>0</v>
      </c>
      <c r="G48" s="163">
        <f t="shared" si="5"/>
        <v>0</v>
      </c>
      <c r="H48" s="267"/>
    </row>
    <row r="49" spans="1:8" ht="21" hidden="1" customHeight="1">
      <c r="A49" s="165" t="s">
        <v>204</v>
      </c>
      <c r="B49" s="163">
        <f t="shared" ref="B49:B68" si="6">SUM(C49:D49)</f>
        <v>0</v>
      </c>
      <c r="C49" s="163">
        <f>SUM(C50:C53)</f>
        <v>0</v>
      </c>
      <c r="D49" s="163">
        <f>SUM(D50:D53)</f>
        <v>0</v>
      </c>
      <c r="E49" s="163">
        <f>SUM(E50:E53)</f>
        <v>0</v>
      </c>
      <c r="F49" s="163">
        <f>SUM(F50:F53)</f>
        <v>0</v>
      </c>
      <c r="G49" s="163">
        <f>SUM(G50:G53)</f>
        <v>0</v>
      </c>
      <c r="H49" s="268"/>
    </row>
    <row r="50" spans="1:8" ht="21" hidden="1" customHeight="1">
      <c r="A50" s="166" t="s">
        <v>74</v>
      </c>
      <c r="B50" s="163">
        <f t="shared" si="6"/>
        <v>0</v>
      </c>
      <c r="C50" s="159"/>
      <c r="D50" s="159"/>
      <c r="E50" s="159"/>
      <c r="F50" s="159"/>
      <c r="G50" s="159"/>
      <c r="H50" s="268"/>
    </row>
    <row r="51" spans="1:8" ht="21" hidden="1" customHeight="1">
      <c r="A51" s="166" t="s">
        <v>75</v>
      </c>
      <c r="B51" s="163">
        <f t="shared" si="6"/>
        <v>0</v>
      </c>
      <c r="C51" s="159"/>
      <c r="D51" s="159"/>
      <c r="E51" s="159"/>
      <c r="F51" s="159"/>
      <c r="G51" s="159"/>
      <c r="H51" s="268"/>
    </row>
    <row r="52" spans="1:8" ht="21" hidden="1" customHeight="1">
      <c r="A52" s="166" t="s">
        <v>76</v>
      </c>
      <c r="B52" s="163">
        <f t="shared" si="6"/>
        <v>0</v>
      </c>
      <c r="C52" s="159"/>
      <c r="D52" s="159"/>
      <c r="E52" s="159"/>
      <c r="F52" s="159"/>
      <c r="G52" s="159"/>
      <c r="H52" s="268"/>
    </row>
    <row r="53" spans="1:8" ht="21" hidden="1" customHeight="1">
      <c r="A53" s="166" t="s">
        <v>77</v>
      </c>
      <c r="B53" s="163">
        <f t="shared" si="6"/>
        <v>0</v>
      </c>
      <c r="C53" s="159"/>
      <c r="D53" s="159"/>
      <c r="E53" s="159"/>
      <c r="F53" s="159"/>
      <c r="G53" s="159"/>
      <c r="H53" s="268"/>
    </row>
    <row r="54" spans="1:8" ht="21" hidden="1" customHeight="1">
      <c r="A54" s="165" t="s">
        <v>207</v>
      </c>
      <c r="B54" s="163">
        <f t="shared" si="6"/>
        <v>0</v>
      </c>
      <c r="C54" s="163">
        <f>SUM(C55:C58)</f>
        <v>0</v>
      </c>
      <c r="D54" s="163">
        <f>SUM(D55:D58)</f>
        <v>0</v>
      </c>
      <c r="E54" s="163">
        <f>SUM(E55:E58)</f>
        <v>0</v>
      </c>
      <c r="F54" s="163">
        <f>SUM(F55:F58)</f>
        <v>0</v>
      </c>
      <c r="G54" s="163">
        <f>SUM(G55:G58)</f>
        <v>0</v>
      </c>
      <c r="H54" s="268"/>
    </row>
    <row r="55" spans="1:8" ht="21" hidden="1" customHeight="1">
      <c r="A55" s="166" t="s">
        <v>74</v>
      </c>
      <c r="B55" s="163">
        <f t="shared" si="6"/>
        <v>0</v>
      </c>
      <c r="C55" s="159"/>
      <c r="D55" s="159"/>
      <c r="E55" s="159"/>
      <c r="F55" s="159"/>
      <c r="G55" s="159"/>
      <c r="H55" s="268"/>
    </row>
    <row r="56" spans="1:8" ht="21" hidden="1" customHeight="1">
      <c r="A56" s="166" t="s">
        <v>75</v>
      </c>
      <c r="B56" s="163">
        <f t="shared" si="6"/>
        <v>0</v>
      </c>
      <c r="C56" s="159"/>
      <c r="D56" s="159"/>
      <c r="E56" s="159"/>
      <c r="F56" s="159"/>
      <c r="G56" s="159"/>
      <c r="H56" s="268"/>
    </row>
    <row r="57" spans="1:8" ht="21" hidden="1" customHeight="1">
      <c r="A57" s="166" t="s">
        <v>76</v>
      </c>
      <c r="B57" s="163">
        <f t="shared" si="6"/>
        <v>0</v>
      </c>
      <c r="C57" s="159"/>
      <c r="D57" s="159"/>
      <c r="E57" s="159"/>
      <c r="F57" s="159"/>
      <c r="G57" s="159"/>
      <c r="H57" s="268"/>
    </row>
    <row r="58" spans="1:8" ht="21" hidden="1" customHeight="1">
      <c r="A58" s="166" t="s">
        <v>77</v>
      </c>
      <c r="B58" s="163">
        <f t="shared" si="6"/>
        <v>0</v>
      </c>
      <c r="C58" s="159"/>
      <c r="D58" s="159"/>
      <c r="E58" s="159"/>
      <c r="F58" s="159"/>
      <c r="G58" s="159"/>
      <c r="H58" s="268"/>
    </row>
    <row r="59" spans="1:8" ht="21" hidden="1" customHeight="1">
      <c r="A59" s="165" t="s">
        <v>210</v>
      </c>
      <c r="B59" s="163">
        <f t="shared" si="6"/>
        <v>0</v>
      </c>
      <c r="C59" s="163">
        <f>SUM(C60:C63)</f>
        <v>0</v>
      </c>
      <c r="D59" s="163">
        <f>SUM(D60:D63)</f>
        <v>0</v>
      </c>
      <c r="E59" s="163">
        <f>SUM(E60:E63)</f>
        <v>0</v>
      </c>
      <c r="F59" s="163">
        <f>SUM(F60:F63)</f>
        <v>0</v>
      </c>
      <c r="G59" s="163">
        <f>SUM(G60:G63)</f>
        <v>0</v>
      </c>
      <c r="H59" s="268"/>
    </row>
    <row r="60" spans="1:8" ht="21" hidden="1" customHeight="1">
      <c r="A60" s="166" t="s">
        <v>74</v>
      </c>
      <c r="B60" s="163">
        <f t="shared" si="6"/>
        <v>0</v>
      </c>
      <c r="C60" s="159"/>
      <c r="D60" s="159"/>
      <c r="E60" s="159"/>
      <c r="F60" s="159"/>
      <c r="G60" s="159"/>
      <c r="H60" s="268"/>
    </row>
    <row r="61" spans="1:8" ht="21" hidden="1" customHeight="1">
      <c r="A61" s="166" t="s">
        <v>75</v>
      </c>
      <c r="B61" s="163">
        <f t="shared" si="6"/>
        <v>0</v>
      </c>
      <c r="C61" s="159"/>
      <c r="D61" s="159"/>
      <c r="E61" s="159"/>
      <c r="F61" s="159"/>
      <c r="G61" s="159"/>
      <c r="H61" s="268"/>
    </row>
    <row r="62" spans="1:8" ht="21" hidden="1" customHeight="1">
      <c r="A62" s="166" t="s">
        <v>76</v>
      </c>
      <c r="B62" s="163">
        <f t="shared" si="6"/>
        <v>0</v>
      </c>
      <c r="C62" s="159"/>
      <c r="D62" s="159"/>
      <c r="E62" s="159"/>
      <c r="F62" s="159"/>
      <c r="G62" s="159"/>
      <c r="H62" s="268"/>
    </row>
    <row r="63" spans="1:8" ht="21" hidden="1" customHeight="1">
      <c r="A63" s="166" t="s">
        <v>77</v>
      </c>
      <c r="B63" s="163">
        <f t="shared" si="6"/>
        <v>0</v>
      </c>
      <c r="C63" s="159"/>
      <c r="D63" s="159"/>
      <c r="E63" s="159"/>
      <c r="F63" s="159"/>
      <c r="G63" s="159"/>
      <c r="H63" s="268"/>
    </row>
    <row r="64" spans="1:8" ht="21" hidden="1" customHeight="1">
      <c r="A64" s="165" t="s">
        <v>215</v>
      </c>
      <c r="B64" s="163">
        <f t="shared" si="6"/>
        <v>0</v>
      </c>
      <c r="C64" s="163">
        <f>SUM(C65:C68)</f>
        <v>0</v>
      </c>
      <c r="D64" s="163">
        <f>SUM(D65:D68)</f>
        <v>0</v>
      </c>
      <c r="E64" s="163">
        <f>SUM(E65:E68)</f>
        <v>0</v>
      </c>
      <c r="F64" s="163">
        <f>SUM(F65:F68)</f>
        <v>0</v>
      </c>
      <c r="G64" s="163">
        <f>SUM(G65:G68)</f>
        <v>0</v>
      </c>
      <c r="H64" s="268"/>
    </row>
    <row r="65" spans="1:8" ht="21" hidden="1" customHeight="1">
      <c r="A65" s="166" t="s">
        <v>74</v>
      </c>
      <c r="B65" s="163">
        <f t="shared" si="6"/>
        <v>0</v>
      </c>
      <c r="C65" s="159"/>
      <c r="D65" s="159"/>
      <c r="E65" s="159"/>
      <c r="F65" s="159"/>
      <c r="G65" s="159"/>
      <c r="H65" s="268"/>
    </row>
    <row r="66" spans="1:8" ht="21" hidden="1" customHeight="1">
      <c r="A66" s="166" t="s">
        <v>75</v>
      </c>
      <c r="B66" s="163">
        <f t="shared" si="6"/>
        <v>0</v>
      </c>
      <c r="C66" s="159"/>
      <c r="D66" s="159"/>
      <c r="E66" s="159"/>
      <c r="F66" s="159"/>
      <c r="G66" s="159"/>
      <c r="H66" s="268"/>
    </row>
    <row r="67" spans="1:8" ht="21" hidden="1" customHeight="1">
      <c r="A67" s="166" t="s">
        <v>76</v>
      </c>
      <c r="B67" s="163">
        <f t="shared" si="6"/>
        <v>0</v>
      </c>
      <c r="C67" s="159"/>
      <c r="D67" s="159"/>
      <c r="E67" s="159"/>
      <c r="F67" s="159"/>
      <c r="G67" s="159"/>
      <c r="H67" s="268"/>
    </row>
    <row r="68" spans="1:8" ht="21" hidden="1" customHeight="1">
      <c r="A68" s="166" t="s">
        <v>77</v>
      </c>
      <c r="B68" s="163">
        <f t="shared" si="6"/>
        <v>0</v>
      </c>
      <c r="C68" s="159"/>
      <c r="D68" s="159"/>
      <c r="E68" s="159"/>
      <c r="F68" s="159"/>
      <c r="G68" s="159"/>
      <c r="H68" s="269"/>
    </row>
  </sheetData>
  <mergeCells count="10">
    <mergeCell ref="H6:H26"/>
    <mergeCell ref="H27:H47"/>
    <mergeCell ref="H48:H68"/>
    <mergeCell ref="A1:H1"/>
    <mergeCell ref="B3:D3"/>
    <mergeCell ref="A3:A4"/>
    <mergeCell ref="E3:E4"/>
    <mergeCell ref="F3:F4"/>
    <mergeCell ref="G3:G4"/>
    <mergeCell ref="H3:H4"/>
  </mergeCells>
  <phoneticPr fontId="9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K8" sqref="K8"/>
    </sheetView>
  </sheetViews>
  <sheetFormatPr defaultColWidth="9" defaultRowHeight="14.25"/>
  <cols>
    <col min="1" max="1" width="30.875" style="150" customWidth="1"/>
    <col min="2" max="2" width="12.25" customWidth="1"/>
    <col min="3" max="3" width="10.375" customWidth="1"/>
    <col min="4" max="4" width="11.625" customWidth="1"/>
    <col min="5" max="5" width="8.375" customWidth="1"/>
    <col min="6" max="7" width="8.875" customWidth="1"/>
  </cols>
  <sheetData>
    <row r="1" spans="1:8" ht="33" customHeight="1">
      <c r="A1" s="257" t="s">
        <v>218</v>
      </c>
      <c r="B1" s="257"/>
      <c r="C1" s="257"/>
      <c r="D1" s="257"/>
      <c r="E1" s="257"/>
      <c r="F1" s="257"/>
      <c r="G1" s="257"/>
      <c r="H1" s="257"/>
    </row>
    <row r="2" spans="1:8" ht="18.75" customHeight="1">
      <c r="A2" s="139" t="s">
        <v>7</v>
      </c>
      <c r="B2" s="151"/>
      <c r="C2" s="151"/>
      <c r="G2" s="162"/>
      <c r="H2" s="161" t="s">
        <v>89</v>
      </c>
    </row>
    <row r="3" spans="1:8" s="150" customFormat="1" ht="21.75" customHeight="1">
      <c r="A3" s="261" t="s">
        <v>10</v>
      </c>
      <c r="B3" s="261" t="s">
        <v>199</v>
      </c>
      <c r="C3" s="261"/>
      <c r="D3" s="261"/>
      <c r="E3" s="262" t="s">
        <v>104</v>
      </c>
      <c r="F3" s="262" t="s">
        <v>200</v>
      </c>
      <c r="G3" s="262" t="s">
        <v>201</v>
      </c>
      <c r="H3" s="261" t="s">
        <v>13</v>
      </c>
    </row>
    <row r="4" spans="1:8" ht="50.25" customHeight="1">
      <c r="A4" s="261"/>
      <c r="B4" s="155" t="s">
        <v>105</v>
      </c>
      <c r="C4" s="156" t="s">
        <v>106</v>
      </c>
      <c r="D4" s="156" t="s">
        <v>107</v>
      </c>
      <c r="E4" s="263"/>
      <c r="F4" s="263"/>
      <c r="G4" s="263"/>
      <c r="H4" s="261"/>
    </row>
    <row r="5" spans="1:8" ht="24" customHeight="1">
      <c r="A5" s="158" t="s">
        <v>202</v>
      </c>
      <c r="B5" s="163">
        <f t="shared" ref="B5:G5" si="0">SUM(B6,B27,B48)</f>
        <v>0</v>
      </c>
      <c r="C5" s="163">
        <f t="shared" si="0"/>
        <v>0</v>
      </c>
      <c r="D5" s="163">
        <f t="shared" si="0"/>
        <v>0</v>
      </c>
      <c r="E5" s="163">
        <f t="shared" si="0"/>
        <v>0</v>
      </c>
      <c r="F5" s="163">
        <f t="shared" si="0"/>
        <v>0</v>
      </c>
      <c r="G5" s="163">
        <f t="shared" si="0"/>
        <v>0</v>
      </c>
      <c r="H5" s="164"/>
    </row>
    <row r="6" spans="1:8" ht="21" customHeight="1">
      <c r="A6" s="158" t="s">
        <v>219</v>
      </c>
      <c r="B6" s="163">
        <f>SUM(B7,B12,B17,B22)</f>
        <v>0</v>
      </c>
      <c r="C6" s="163">
        <f t="shared" ref="C6:H6" si="1">SUM(C7,C12,C17,C22)</f>
        <v>0</v>
      </c>
      <c r="D6" s="163">
        <f t="shared" si="1"/>
        <v>0</v>
      </c>
      <c r="E6" s="163">
        <f t="shared" si="1"/>
        <v>0</v>
      </c>
      <c r="F6" s="163">
        <f t="shared" si="1"/>
        <v>0</v>
      </c>
      <c r="G6" s="163">
        <f t="shared" si="1"/>
        <v>0</v>
      </c>
      <c r="H6" s="270">
        <f t="shared" si="1"/>
        <v>0</v>
      </c>
    </row>
    <row r="7" spans="1:8" ht="21" customHeight="1">
      <c r="A7" s="165" t="s">
        <v>204</v>
      </c>
      <c r="B7" s="163">
        <f t="shared" ref="B7:B26" si="2">SUM(C7:D7)</f>
        <v>0</v>
      </c>
      <c r="C7" s="163">
        <f>SUM(C8:C11)</f>
        <v>0</v>
      </c>
      <c r="D7" s="163">
        <f>SUM(D8:D11)</f>
        <v>0</v>
      </c>
      <c r="E7" s="163">
        <f>SUM(E8:E11)</f>
        <v>0</v>
      </c>
      <c r="F7" s="163">
        <f>SUM(F8:F11)</f>
        <v>0</v>
      </c>
      <c r="G7" s="163">
        <f>SUM(G8:G11)</f>
        <v>0</v>
      </c>
      <c r="H7" s="271"/>
    </row>
    <row r="8" spans="1:8" ht="21" customHeight="1">
      <c r="A8" s="166" t="s">
        <v>74</v>
      </c>
      <c r="B8" s="163">
        <f t="shared" si="2"/>
        <v>0</v>
      </c>
      <c r="C8" s="159"/>
      <c r="D8" s="159"/>
      <c r="E8" s="159"/>
      <c r="F8" s="159"/>
      <c r="G8" s="159"/>
      <c r="H8" s="271"/>
    </row>
    <row r="9" spans="1:8" ht="21" customHeight="1">
      <c r="A9" s="166" t="s">
        <v>75</v>
      </c>
      <c r="B9" s="163">
        <f t="shared" si="2"/>
        <v>0</v>
      </c>
      <c r="C9" s="159"/>
      <c r="D9" s="159"/>
      <c r="E9" s="159"/>
      <c r="F9" s="159"/>
      <c r="G9" s="159"/>
      <c r="H9" s="271"/>
    </row>
    <row r="10" spans="1:8" ht="21" customHeight="1">
      <c r="A10" s="166" t="s">
        <v>76</v>
      </c>
      <c r="B10" s="163">
        <f t="shared" si="2"/>
        <v>0</v>
      </c>
      <c r="C10" s="159"/>
      <c r="D10" s="159"/>
      <c r="E10" s="159"/>
      <c r="F10" s="159"/>
      <c r="G10" s="159"/>
      <c r="H10" s="271"/>
    </row>
    <row r="11" spans="1:8" ht="21" customHeight="1">
      <c r="A11" s="166" t="s">
        <v>77</v>
      </c>
      <c r="B11" s="163">
        <f t="shared" si="2"/>
        <v>0</v>
      </c>
      <c r="C11" s="159"/>
      <c r="D11" s="159"/>
      <c r="E11" s="159"/>
      <c r="F11" s="159"/>
      <c r="G11" s="159"/>
      <c r="H11" s="271"/>
    </row>
    <row r="12" spans="1:8" ht="21" customHeight="1">
      <c r="A12" s="165" t="s">
        <v>207</v>
      </c>
      <c r="B12" s="163">
        <f t="shared" si="2"/>
        <v>0</v>
      </c>
      <c r="C12" s="163">
        <f>SUM(C13:C16)</f>
        <v>0</v>
      </c>
      <c r="D12" s="163">
        <f>SUM(D13:D16)</f>
        <v>0</v>
      </c>
      <c r="E12" s="163">
        <f>SUM(E13:E16)</f>
        <v>0</v>
      </c>
      <c r="F12" s="163">
        <f>SUM(F13:F16)</f>
        <v>0</v>
      </c>
      <c r="G12" s="163">
        <f>SUM(G13:G16)</f>
        <v>0</v>
      </c>
      <c r="H12" s="271"/>
    </row>
    <row r="13" spans="1:8" ht="21" customHeight="1">
      <c r="A13" s="166" t="s">
        <v>74</v>
      </c>
      <c r="B13" s="163">
        <f t="shared" si="2"/>
        <v>0</v>
      </c>
      <c r="C13" s="159"/>
      <c r="D13" s="159"/>
      <c r="E13" s="159"/>
      <c r="F13" s="159"/>
      <c r="G13" s="159"/>
      <c r="H13" s="271"/>
    </row>
    <row r="14" spans="1:8" ht="21" customHeight="1">
      <c r="A14" s="166" t="s">
        <v>75</v>
      </c>
      <c r="B14" s="163">
        <f t="shared" si="2"/>
        <v>0</v>
      </c>
      <c r="C14" s="159"/>
      <c r="D14" s="159"/>
      <c r="E14" s="159"/>
      <c r="F14" s="159"/>
      <c r="G14" s="159"/>
      <c r="H14" s="271"/>
    </row>
    <row r="15" spans="1:8" ht="21" customHeight="1">
      <c r="A15" s="166" t="s">
        <v>76</v>
      </c>
      <c r="B15" s="163">
        <f t="shared" si="2"/>
        <v>0</v>
      </c>
      <c r="C15" s="159"/>
      <c r="D15" s="159"/>
      <c r="E15" s="159"/>
      <c r="F15" s="159"/>
      <c r="G15" s="159"/>
      <c r="H15" s="271"/>
    </row>
    <row r="16" spans="1:8" ht="21" customHeight="1">
      <c r="A16" s="166" t="s">
        <v>77</v>
      </c>
      <c r="B16" s="163">
        <f t="shared" si="2"/>
        <v>0</v>
      </c>
      <c r="C16" s="159"/>
      <c r="D16" s="159"/>
      <c r="E16" s="159"/>
      <c r="F16" s="159"/>
      <c r="G16" s="159"/>
      <c r="H16" s="271"/>
    </row>
    <row r="17" spans="1:8" ht="21" customHeight="1">
      <c r="A17" s="165" t="s">
        <v>220</v>
      </c>
      <c r="B17" s="163">
        <f t="shared" si="2"/>
        <v>0</v>
      </c>
      <c r="C17" s="163">
        <f>SUM(C18:C21)</f>
        <v>0</v>
      </c>
      <c r="D17" s="163">
        <f>SUM(D18:D21)</f>
        <v>0</v>
      </c>
      <c r="E17" s="163">
        <f>SUM(E18:E21)</f>
        <v>0</v>
      </c>
      <c r="F17" s="163">
        <f>SUM(F18:F21)</f>
        <v>0</v>
      </c>
      <c r="G17" s="163">
        <f>SUM(G18:G21)</f>
        <v>0</v>
      </c>
      <c r="H17" s="271"/>
    </row>
    <row r="18" spans="1:8" ht="21" customHeight="1">
      <c r="A18" s="166" t="s">
        <v>74</v>
      </c>
      <c r="B18" s="163">
        <f t="shared" si="2"/>
        <v>0</v>
      </c>
      <c r="C18" s="159"/>
      <c r="D18" s="159"/>
      <c r="E18" s="159"/>
      <c r="F18" s="159"/>
      <c r="G18" s="159"/>
      <c r="H18" s="271"/>
    </row>
    <row r="19" spans="1:8" ht="21" customHeight="1">
      <c r="A19" s="166" t="s">
        <v>75</v>
      </c>
      <c r="B19" s="163">
        <f t="shared" si="2"/>
        <v>0</v>
      </c>
      <c r="C19" s="159"/>
      <c r="D19" s="159"/>
      <c r="E19" s="159"/>
      <c r="F19" s="159"/>
      <c r="G19" s="159"/>
      <c r="H19" s="271"/>
    </row>
    <row r="20" spans="1:8" ht="21" customHeight="1">
      <c r="A20" s="166" t="s">
        <v>76</v>
      </c>
      <c r="B20" s="163">
        <f t="shared" si="2"/>
        <v>0</v>
      </c>
      <c r="C20" s="159"/>
      <c r="D20" s="159"/>
      <c r="E20" s="159"/>
      <c r="F20" s="159"/>
      <c r="G20" s="159"/>
      <c r="H20" s="271"/>
    </row>
    <row r="21" spans="1:8" ht="21" customHeight="1">
      <c r="A21" s="166" t="s">
        <v>77</v>
      </c>
      <c r="B21" s="163">
        <f t="shared" si="2"/>
        <v>0</v>
      </c>
      <c r="C21" s="159"/>
      <c r="D21" s="159"/>
      <c r="E21" s="159"/>
      <c r="F21" s="159"/>
      <c r="G21" s="159"/>
      <c r="H21" s="271"/>
    </row>
    <row r="22" spans="1:8" ht="21" customHeight="1">
      <c r="A22" s="165" t="s">
        <v>215</v>
      </c>
      <c r="B22" s="163">
        <f t="shared" si="2"/>
        <v>0</v>
      </c>
      <c r="C22" s="163">
        <f>SUM(C23:C26)</f>
        <v>0</v>
      </c>
      <c r="D22" s="163">
        <f>SUM(D23:D26)</f>
        <v>0</v>
      </c>
      <c r="E22" s="163">
        <f>SUM(E23:E26)</f>
        <v>0</v>
      </c>
      <c r="F22" s="163">
        <f>SUM(F23:F26)</f>
        <v>0</v>
      </c>
      <c r="G22" s="163">
        <f>SUM(G23:G26)</f>
        <v>0</v>
      </c>
      <c r="H22" s="271"/>
    </row>
    <row r="23" spans="1:8" ht="21" customHeight="1">
      <c r="A23" s="166" t="s">
        <v>74</v>
      </c>
      <c r="B23" s="163">
        <f t="shared" si="2"/>
        <v>0</v>
      </c>
      <c r="C23" s="159"/>
      <c r="D23" s="159"/>
      <c r="E23" s="159"/>
      <c r="F23" s="159"/>
      <c r="G23" s="159"/>
      <c r="H23" s="271"/>
    </row>
    <row r="24" spans="1:8" ht="21" customHeight="1">
      <c r="A24" s="166" t="s">
        <v>75</v>
      </c>
      <c r="B24" s="163">
        <f t="shared" si="2"/>
        <v>0</v>
      </c>
      <c r="C24" s="159"/>
      <c r="D24" s="159"/>
      <c r="E24" s="159"/>
      <c r="F24" s="159"/>
      <c r="G24" s="159"/>
      <c r="H24" s="271"/>
    </row>
    <row r="25" spans="1:8" ht="21" customHeight="1">
      <c r="A25" s="166" t="s">
        <v>76</v>
      </c>
      <c r="B25" s="163">
        <f t="shared" si="2"/>
        <v>0</v>
      </c>
      <c r="C25" s="159"/>
      <c r="D25" s="159"/>
      <c r="E25" s="159"/>
      <c r="F25" s="159"/>
      <c r="G25" s="159"/>
      <c r="H25" s="271"/>
    </row>
    <row r="26" spans="1:8" ht="21" customHeight="1">
      <c r="A26" s="166" t="s">
        <v>77</v>
      </c>
      <c r="B26" s="163">
        <f t="shared" si="2"/>
        <v>0</v>
      </c>
      <c r="C26" s="159"/>
      <c r="D26" s="159"/>
      <c r="E26" s="159"/>
      <c r="F26" s="159"/>
      <c r="G26" s="159"/>
      <c r="H26" s="272"/>
    </row>
    <row r="27" spans="1:8" ht="21" customHeight="1">
      <c r="A27" s="158" t="s">
        <v>221</v>
      </c>
      <c r="B27" s="163">
        <f t="shared" ref="B27:G27" si="3">SUM(B28,B33,B38,B43)</f>
        <v>0</v>
      </c>
      <c r="C27" s="163">
        <f t="shared" si="3"/>
        <v>0</v>
      </c>
      <c r="D27" s="163">
        <f t="shared" si="3"/>
        <v>0</v>
      </c>
      <c r="E27" s="163">
        <f t="shared" si="3"/>
        <v>0</v>
      </c>
      <c r="F27" s="163">
        <f t="shared" si="3"/>
        <v>0</v>
      </c>
      <c r="G27" s="163">
        <f t="shared" si="3"/>
        <v>0</v>
      </c>
      <c r="H27" s="267"/>
    </row>
    <row r="28" spans="1:8" ht="21" customHeight="1">
      <c r="A28" s="165" t="s">
        <v>204</v>
      </c>
      <c r="B28" s="163">
        <f t="shared" ref="B28:B47" si="4">SUM(C28:D28)</f>
        <v>0</v>
      </c>
      <c r="C28" s="163">
        <f>SUM(C29:C32)</f>
        <v>0</v>
      </c>
      <c r="D28" s="163">
        <f>SUM(D29:D32)</f>
        <v>0</v>
      </c>
      <c r="E28" s="163">
        <f>SUM(E29:E32)</f>
        <v>0</v>
      </c>
      <c r="F28" s="163">
        <f>SUM(F29:F32)</f>
        <v>0</v>
      </c>
      <c r="G28" s="163">
        <f>SUM(G29:G32)</f>
        <v>0</v>
      </c>
      <c r="H28" s="268"/>
    </row>
    <row r="29" spans="1:8" ht="21" customHeight="1">
      <c r="A29" s="166" t="s">
        <v>74</v>
      </c>
      <c r="B29" s="163">
        <f t="shared" si="4"/>
        <v>0</v>
      </c>
      <c r="C29" s="159"/>
      <c r="D29" s="159"/>
      <c r="E29" s="159"/>
      <c r="F29" s="159"/>
      <c r="G29" s="159"/>
      <c r="H29" s="268"/>
    </row>
    <row r="30" spans="1:8" ht="21" customHeight="1">
      <c r="A30" s="166" t="s">
        <v>75</v>
      </c>
      <c r="B30" s="163">
        <f t="shared" si="4"/>
        <v>0</v>
      </c>
      <c r="C30" s="159"/>
      <c r="D30" s="159"/>
      <c r="E30" s="159"/>
      <c r="F30" s="159"/>
      <c r="G30" s="159"/>
      <c r="H30" s="268"/>
    </row>
    <row r="31" spans="1:8" ht="21" customHeight="1">
      <c r="A31" s="166" t="s">
        <v>76</v>
      </c>
      <c r="B31" s="163">
        <f t="shared" si="4"/>
        <v>0</v>
      </c>
      <c r="C31" s="159"/>
      <c r="D31" s="159"/>
      <c r="E31" s="159"/>
      <c r="F31" s="159"/>
      <c r="G31" s="159"/>
      <c r="H31" s="268"/>
    </row>
    <row r="32" spans="1:8" ht="21" customHeight="1">
      <c r="A32" s="166" t="s">
        <v>77</v>
      </c>
      <c r="B32" s="163">
        <f t="shared" si="4"/>
        <v>0</v>
      </c>
      <c r="C32" s="159"/>
      <c r="D32" s="159"/>
      <c r="E32" s="159"/>
      <c r="F32" s="159"/>
      <c r="G32" s="159"/>
      <c r="H32" s="268"/>
    </row>
    <row r="33" spans="1:8" ht="21" customHeight="1">
      <c r="A33" s="165" t="s">
        <v>207</v>
      </c>
      <c r="B33" s="163">
        <f t="shared" si="4"/>
        <v>0</v>
      </c>
      <c r="C33" s="163">
        <f>SUM(C34:C37)</f>
        <v>0</v>
      </c>
      <c r="D33" s="163">
        <f>SUM(D34:D37)</f>
        <v>0</v>
      </c>
      <c r="E33" s="163">
        <f>SUM(E34:E37)</f>
        <v>0</v>
      </c>
      <c r="F33" s="163">
        <f>SUM(F34:F37)</f>
        <v>0</v>
      </c>
      <c r="G33" s="163">
        <f>SUM(G34:G37)</f>
        <v>0</v>
      </c>
      <c r="H33" s="268"/>
    </row>
    <row r="34" spans="1:8" ht="21" customHeight="1">
      <c r="A34" s="166" t="s">
        <v>74</v>
      </c>
      <c r="B34" s="163">
        <f t="shared" si="4"/>
        <v>0</v>
      </c>
      <c r="C34" s="159"/>
      <c r="D34" s="159"/>
      <c r="E34" s="159"/>
      <c r="F34" s="159"/>
      <c r="G34" s="159"/>
      <c r="H34" s="268"/>
    </row>
    <row r="35" spans="1:8" ht="21" customHeight="1">
      <c r="A35" s="166" t="s">
        <v>75</v>
      </c>
      <c r="B35" s="163">
        <f t="shared" si="4"/>
        <v>0</v>
      </c>
      <c r="C35" s="159"/>
      <c r="D35" s="159"/>
      <c r="E35" s="159"/>
      <c r="F35" s="159"/>
      <c r="G35" s="159"/>
      <c r="H35" s="268"/>
    </row>
    <row r="36" spans="1:8" ht="21" customHeight="1">
      <c r="A36" s="166" t="s">
        <v>76</v>
      </c>
      <c r="B36" s="163">
        <f t="shared" si="4"/>
        <v>0</v>
      </c>
      <c r="C36" s="159"/>
      <c r="D36" s="159"/>
      <c r="E36" s="159"/>
      <c r="F36" s="159"/>
      <c r="G36" s="159"/>
      <c r="H36" s="268"/>
    </row>
    <row r="37" spans="1:8" ht="21" customHeight="1">
      <c r="A37" s="166" t="s">
        <v>77</v>
      </c>
      <c r="B37" s="163">
        <f t="shared" si="4"/>
        <v>0</v>
      </c>
      <c r="C37" s="159"/>
      <c r="D37" s="159"/>
      <c r="E37" s="159"/>
      <c r="F37" s="159"/>
      <c r="G37" s="159"/>
      <c r="H37" s="268"/>
    </row>
    <row r="38" spans="1:8" ht="21" customHeight="1">
      <c r="A38" s="165" t="s">
        <v>220</v>
      </c>
      <c r="B38" s="163">
        <f t="shared" si="4"/>
        <v>0</v>
      </c>
      <c r="C38" s="163">
        <f>SUM(C39:C42)</f>
        <v>0</v>
      </c>
      <c r="D38" s="163">
        <f>SUM(D39:D42)</f>
        <v>0</v>
      </c>
      <c r="E38" s="163">
        <f>SUM(E39:E42)</f>
        <v>0</v>
      </c>
      <c r="F38" s="163">
        <f>SUM(F39:F42)</f>
        <v>0</v>
      </c>
      <c r="G38" s="163">
        <f>SUM(G39:G42)</f>
        <v>0</v>
      </c>
      <c r="H38" s="268"/>
    </row>
    <row r="39" spans="1:8" ht="21" customHeight="1">
      <c r="A39" s="166" t="s">
        <v>74</v>
      </c>
      <c r="B39" s="163">
        <f t="shared" si="4"/>
        <v>0</v>
      </c>
      <c r="C39" s="159"/>
      <c r="D39" s="159"/>
      <c r="E39" s="159"/>
      <c r="F39" s="159"/>
      <c r="G39" s="159"/>
      <c r="H39" s="268"/>
    </row>
    <row r="40" spans="1:8" ht="21" customHeight="1">
      <c r="A40" s="166" t="s">
        <v>75</v>
      </c>
      <c r="B40" s="163">
        <f t="shared" si="4"/>
        <v>0</v>
      </c>
      <c r="C40" s="159"/>
      <c r="D40" s="159"/>
      <c r="E40" s="159"/>
      <c r="F40" s="159"/>
      <c r="G40" s="159"/>
      <c r="H40" s="268"/>
    </row>
    <row r="41" spans="1:8" ht="21" customHeight="1">
      <c r="A41" s="166" t="s">
        <v>76</v>
      </c>
      <c r="B41" s="163">
        <f t="shared" si="4"/>
        <v>0</v>
      </c>
      <c r="C41" s="159"/>
      <c r="D41" s="159"/>
      <c r="E41" s="159"/>
      <c r="F41" s="159"/>
      <c r="G41" s="159"/>
      <c r="H41" s="268"/>
    </row>
    <row r="42" spans="1:8" ht="21" customHeight="1">
      <c r="A42" s="166" t="s">
        <v>77</v>
      </c>
      <c r="B42" s="163">
        <f t="shared" si="4"/>
        <v>0</v>
      </c>
      <c r="C42" s="159"/>
      <c r="D42" s="159"/>
      <c r="E42" s="159"/>
      <c r="F42" s="159"/>
      <c r="G42" s="159"/>
      <c r="H42" s="268"/>
    </row>
    <row r="43" spans="1:8" ht="21" customHeight="1">
      <c r="A43" s="165" t="s">
        <v>215</v>
      </c>
      <c r="B43" s="163">
        <f t="shared" si="4"/>
        <v>0</v>
      </c>
      <c r="C43" s="163">
        <f>SUM(C44:C47)</f>
        <v>0</v>
      </c>
      <c r="D43" s="163">
        <f>SUM(D44:D47)</f>
        <v>0</v>
      </c>
      <c r="E43" s="163">
        <f>SUM(E44:E47)</f>
        <v>0</v>
      </c>
      <c r="F43" s="163">
        <f>SUM(F44:F47)</f>
        <v>0</v>
      </c>
      <c r="G43" s="163">
        <f>SUM(G44:G47)</f>
        <v>0</v>
      </c>
      <c r="H43" s="268"/>
    </row>
    <row r="44" spans="1:8" ht="21" customHeight="1">
      <c r="A44" s="166" t="s">
        <v>74</v>
      </c>
      <c r="B44" s="163">
        <f t="shared" si="4"/>
        <v>0</v>
      </c>
      <c r="C44" s="159"/>
      <c r="D44" s="159"/>
      <c r="E44" s="159"/>
      <c r="F44" s="159"/>
      <c r="G44" s="159"/>
      <c r="H44" s="268"/>
    </row>
    <row r="45" spans="1:8" ht="21" customHeight="1">
      <c r="A45" s="166" t="s">
        <v>75</v>
      </c>
      <c r="B45" s="163">
        <f t="shared" si="4"/>
        <v>0</v>
      </c>
      <c r="C45" s="159"/>
      <c r="D45" s="159"/>
      <c r="E45" s="159"/>
      <c r="F45" s="159"/>
      <c r="G45" s="159"/>
      <c r="H45" s="268"/>
    </row>
    <row r="46" spans="1:8" ht="21" customHeight="1">
      <c r="A46" s="166" t="s">
        <v>76</v>
      </c>
      <c r="B46" s="163">
        <f t="shared" si="4"/>
        <v>0</v>
      </c>
      <c r="C46" s="159"/>
      <c r="D46" s="159"/>
      <c r="E46" s="159"/>
      <c r="F46" s="159"/>
      <c r="G46" s="159"/>
      <c r="H46" s="268"/>
    </row>
    <row r="47" spans="1:8" ht="21" customHeight="1">
      <c r="A47" s="166" t="s">
        <v>77</v>
      </c>
      <c r="B47" s="163">
        <f t="shared" si="4"/>
        <v>0</v>
      </c>
      <c r="C47" s="159"/>
      <c r="D47" s="159"/>
      <c r="E47" s="159"/>
      <c r="F47" s="159"/>
      <c r="G47" s="159"/>
      <c r="H47" s="269"/>
    </row>
    <row r="48" spans="1:8" ht="21" customHeight="1">
      <c r="A48" s="158" t="s">
        <v>222</v>
      </c>
      <c r="B48" s="163">
        <f t="shared" ref="B48:G48" si="5">SUM(B49,B54,B59,B64)</f>
        <v>0</v>
      </c>
      <c r="C48" s="163">
        <f t="shared" si="5"/>
        <v>0</v>
      </c>
      <c r="D48" s="163">
        <f t="shared" si="5"/>
        <v>0</v>
      </c>
      <c r="E48" s="163">
        <f t="shared" si="5"/>
        <v>0</v>
      </c>
      <c r="F48" s="163">
        <f t="shared" si="5"/>
        <v>0</v>
      </c>
      <c r="G48" s="163">
        <f t="shared" si="5"/>
        <v>0</v>
      </c>
      <c r="H48" s="267"/>
    </row>
    <row r="49" spans="1:8" ht="21" customHeight="1">
      <c r="A49" s="165" t="s">
        <v>204</v>
      </c>
      <c r="B49" s="163">
        <f t="shared" ref="B49:B68" si="6">SUM(C49:D49)</f>
        <v>0</v>
      </c>
      <c r="C49" s="163">
        <f>SUM(C50:C53)</f>
        <v>0</v>
      </c>
      <c r="D49" s="163">
        <f>SUM(D50:D53)</f>
        <v>0</v>
      </c>
      <c r="E49" s="163">
        <f>SUM(E50:E53)</f>
        <v>0</v>
      </c>
      <c r="F49" s="163">
        <f>SUM(F50:F53)</f>
        <v>0</v>
      </c>
      <c r="G49" s="163">
        <f>SUM(G50:G53)</f>
        <v>0</v>
      </c>
      <c r="H49" s="268"/>
    </row>
    <row r="50" spans="1:8" ht="21" customHeight="1">
      <c r="A50" s="166" t="s">
        <v>74</v>
      </c>
      <c r="B50" s="163">
        <f t="shared" si="6"/>
        <v>0</v>
      </c>
      <c r="C50" s="159"/>
      <c r="D50" s="159"/>
      <c r="E50" s="159"/>
      <c r="F50" s="159"/>
      <c r="G50" s="159"/>
      <c r="H50" s="268"/>
    </row>
    <row r="51" spans="1:8" ht="21" customHeight="1">
      <c r="A51" s="166" t="s">
        <v>75</v>
      </c>
      <c r="B51" s="163">
        <f t="shared" si="6"/>
        <v>0</v>
      </c>
      <c r="C51" s="159"/>
      <c r="D51" s="159"/>
      <c r="E51" s="159"/>
      <c r="F51" s="159"/>
      <c r="G51" s="159"/>
      <c r="H51" s="268"/>
    </row>
    <row r="52" spans="1:8" ht="21" customHeight="1">
      <c r="A52" s="166" t="s">
        <v>76</v>
      </c>
      <c r="B52" s="163">
        <f t="shared" si="6"/>
        <v>0</v>
      </c>
      <c r="C52" s="159"/>
      <c r="D52" s="159"/>
      <c r="E52" s="159"/>
      <c r="F52" s="159"/>
      <c r="G52" s="159"/>
      <c r="H52" s="268"/>
    </row>
    <row r="53" spans="1:8" ht="21" customHeight="1">
      <c r="A53" s="166" t="s">
        <v>77</v>
      </c>
      <c r="B53" s="163">
        <f t="shared" si="6"/>
        <v>0</v>
      </c>
      <c r="C53" s="159"/>
      <c r="D53" s="159"/>
      <c r="E53" s="159"/>
      <c r="F53" s="159"/>
      <c r="G53" s="159"/>
      <c r="H53" s="268"/>
    </row>
    <row r="54" spans="1:8" ht="21" customHeight="1">
      <c r="A54" s="165" t="s">
        <v>207</v>
      </c>
      <c r="B54" s="163">
        <f t="shared" si="6"/>
        <v>0</v>
      </c>
      <c r="C54" s="163">
        <f>SUM(C55:C58)</f>
        <v>0</v>
      </c>
      <c r="D54" s="163">
        <f>SUM(D55:D58)</f>
        <v>0</v>
      </c>
      <c r="E54" s="163">
        <f>SUM(E55:E58)</f>
        <v>0</v>
      </c>
      <c r="F54" s="163">
        <f>SUM(F55:F58)</f>
        <v>0</v>
      </c>
      <c r="G54" s="163">
        <f>SUM(G55:G58)</f>
        <v>0</v>
      </c>
      <c r="H54" s="268"/>
    </row>
    <row r="55" spans="1:8" ht="21" customHeight="1">
      <c r="A55" s="166" t="s">
        <v>74</v>
      </c>
      <c r="B55" s="163">
        <f t="shared" si="6"/>
        <v>0</v>
      </c>
      <c r="C55" s="159"/>
      <c r="D55" s="159"/>
      <c r="E55" s="159"/>
      <c r="F55" s="159"/>
      <c r="G55" s="159"/>
      <c r="H55" s="268"/>
    </row>
    <row r="56" spans="1:8" ht="21" customHeight="1">
      <c r="A56" s="166" t="s">
        <v>75</v>
      </c>
      <c r="B56" s="163">
        <f t="shared" si="6"/>
        <v>0</v>
      </c>
      <c r="C56" s="159"/>
      <c r="D56" s="159"/>
      <c r="E56" s="159"/>
      <c r="F56" s="159"/>
      <c r="G56" s="159"/>
      <c r="H56" s="268"/>
    </row>
    <row r="57" spans="1:8" ht="21" customHeight="1">
      <c r="A57" s="166" t="s">
        <v>76</v>
      </c>
      <c r="B57" s="163">
        <f t="shared" si="6"/>
        <v>0</v>
      </c>
      <c r="C57" s="159"/>
      <c r="D57" s="159"/>
      <c r="E57" s="159"/>
      <c r="F57" s="159"/>
      <c r="G57" s="159"/>
      <c r="H57" s="268"/>
    </row>
    <row r="58" spans="1:8" ht="21" customHeight="1">
      <c r="A58" s="166" t="s">
        <v>77</v>
      </c>
      <c r="B58" s="163">
        <f t="shared" si="6"/>
        <v>0</v>
      </c>
      <c r="C58" s="159"/>
      <c r="D58" s="159"/>
      <c r="E58" s="159"/>
      <c r="F58" s="159"/>
      <c r="G58" s="159"/>
      <c r="H58" s="268"/>
    </row>
    <row r="59" spans="1:8" ht="21" customHeight="1">
      <c r="A59" s="165" t="s">
        <v>210</v>
      </c>
      <c r="B59" s="163">
        <f t="shared" si="6"/>
        <v>0</v>
      </c>
      <c r="C59" s="163">
        <f>SUM(C60:C63)</f>
        <v>0</v>
      </c>
      <c r="D59" s="163">
        <f>SUM(D60:D63)</f>
        <v>0</v>
      </c>
      <c r="E59" s="163">
        <f>SUM(E60:E63)</f>
        <v>0</v>
      </c>
      <c r="F59" s="163">
        <f>SUM(F60:F63)</f>
        <v>0</v>
      </c>
      <c r="G59" s="163">
        <f>SUM(G60:G63)</f>
        <v>0</v>
      </c>
      <c r="H59" s="268"/>
    </row>
    <row r="60" spans="1:8" ht="21" customHeight="1">
      <c r="A60" s="166" t="s">
        <v>74</v>
      </c>
      <c r="B60" s="163">
        <f t="shared" si="6"/>
        <v>0</v>
      </c>
      <c r="C60" s="159"/>
      <c r="D60" s="159"/>
      <c r="E60" s="159"/>
      <c r="F60" s="159"/>
      <c r="G60" s="159"/>
      <c r="H60" s="268"/>
    </row>
    <row r="61" spans="1:8" ht="21" customHeight="1">
      <c r="A61" s="166" t="s">
        <v>75</v>
      </c>
      <c r="B61" s="163">
        <f t="shared" si="6"/>
        <v>0</v>
      </c>
      <c r="C61" s="159"/>
      <c r="D61" s="159"/>
      <c r="E61" s="159"/>
      <c r="F61" s="159"/>
      <c r="G61" s="159"/>
      <c r="H61" s="268"/>
    </row>
    <row r="62" spans="1:8" ht="21" customHeight="1">
      <c r="A62" s="166" t="s">
        <v>76</v>
      </c>
      <c r="B62" s="163">
        <f t="shared" si="6"/>
        <v>0</v>
      </c>
      <c r="C62" s="159"/>
      <c r="D62" s="159"/>
      <c r="E62" s="159"/>
      <c r="F62" s="159"/>
      <c r="G62" s="159"/>
      <c r="H62" s="268"/>
    </row>
    <row r="63" spans="1:8" ht="21" customHeight="1">
      <c r="A63" s="166" t="s">
        <v>77</v>
      </c>
      <c r="B63" s="163">
        <f t="shared" si="6"/>
        <v>0</v>
      </c>
      <c r="C63" s="159"/>
      <c r="D63" s="159"/>
      <c r="E63" s="159"/>
      <c r="F63" s="159"/>
      <c r="G63" s="159"/>
      <c r="H63" s="268"/>
    </row>
    <row r="64" spans="1:8" ht="21" customHeight="1">
      <c r="A64" s="165" t="s">
        <v>215</v>
      </c>
      <c r="B64" s="163">
        <f t="shared" si="6"/>
        <v>0</v>
      </c>
      <c r="C64" s="163">
        <f>SUM(C65:C68)</f>
        <v>0</v>
      </c>
      <c r="D64" s="163">
        <f>SUM(D65:D68)</f>
        <v>0</v>
      </c>
      <c r="E64" s="163">
        <f>SUM(E65:E68)</f>
        <v>0</v>
      </c>
      <c r="F64" s="163">
        <f>SUM(F65:F68)</f>
        <v>0</v>
      </c>
      <c r="G64" s="163">
        <f>SUM(G65:G68)</f>
        <v>0</v>
      </c>
      <c r="H64" s="268"/>
    </row>
    <row r="65" spans="1:8" ht="21" customHeight="1">
      <c r="A65" s="166" t="s">
        <v>74</v>
      </c>
      <c r="B65" s="163">
        <f t="shared" si="6"/>
        <v>0</v>
      </c>
      <c r="C65" s="159"/>
      <c r="D65" s="159"/>
      <c r="E65" s="159"/>
      <c r="F65" s="159"/>
      <c r="G65" s="159"/>
      <c r="H65" s="268"/>
    </row>
    <row r="66" spans="1:8" ht="21" customHeight="1">
      <c r="A66" s="166" t="s">
        <v>75</v>
      </c>
      <c r="B66" s="163">
        <f t="shared" si="6"/>
        <v>0</v>
      </c>
      <c r="C66" s="159"/>
      <c r="D66" s="159"/>
      <c r="E66" s="159"/>
      <c r="F66" s="159"/>
      <c r="G66" s="159"/>
      <c r="H66" s="268"/>
    </row>
    <row r="67" spans="1:8" ht="21" customHeight="1">
      <c r="A67" s="166" t="s">
        <v>76</v>
      </c>
      <c r="B67" s="163">
        <f t="shared" si="6"/>
        <v>0</v>
      </c>
      <c r="C67" s="159"/>
      <c r="D67" s="159"/>
      <c r="E67" s="159"/>
      <c r="F67" s="159"/>
      <c r="G67" s="159"/>
      <c r="H67" s="268"/>
    </row>
    <row r="68" spans="1:8" ht="21" customHeight="1">
      <c r="A68" s="166" t="s">
        <v>77</v>
      </c>
      <c r="B68" s="163">
        <f t="shared" si="6"/>
        <v>0</v>
      </c>
      <c r="C68" s="159"/>
      <c r="D68" s="159"/>
      <c r="E68" s="159"/>
      <c r="F68" s="159"/>
      <c r="G68" s="159"/>
      <c r="H68" s="269"/>
    </row>
  </sheetData>
  <mergeCells count="10">
    <mergeCell ref="H6:H26"/>
    <mergeCell ref="H27:H47"/>
    <mergeCell ref="H48:H68"/>
    <mergeCell ref="A1:H1"/>
    <mergeCell ref="B3:D3"/>
    <mergeCell ref="A3:A4"/>
    <mergeCell ref="E3:E4"/>
    <mergeCell ref="F3:F4"/>
    <mergeCell ref="G3:G4"/>
    <mergeCell ref="H3:H4"/>
  </mergeCells>
  <phoneticPr fontId="9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16"/>
  <sheetViews>
    <sheetView zoomScale="85" zoomScaleNormal="85" workbookViewId="0">
      <selection activeCell="C6" sqref="C6"/>
    </sheetView>
  </sheetViews>
  <sheetFormatPr defaultColWidth="9" defaultRowHeight="14.25"/>
  <cols>
    <col min="1" max="1" width="28.375" style="150" customWidth="1"/>
    <col min="2" max="2" width="12.25" customWidth="1"/>
    <col min="3" max="3" width="10.375" customWidth="1"/>
    <col min="4" max="4" width="11.625" customWidth="1"/>
    <col min="5" max="5" width="8.375" customWidth="1"/>
    <col min="6" max="8" width="8.875" customWidth="1"/>
    <col min="9" max="9" width="10.25" customWidth="1"/>
  </cols>
  <sheetData>
    <row r="1" spans="1:9" ht="33" customHeight="1">
      <c r="A1" s="257" t="s">
        <v>223</v>
      </c>
      <c r="B1" s="257"/>
      <c r="C1" s="257"/>
      <c r="D1" s="257"/>
      <c r="E1" s="257"/>
      <c r="F1" s="257"/>
      <c r="G1" s="257"/>
      <c r="H1" s="257"/>
      <c r="I1" s="257"/>
    </row>
    <row r="2" spans="1:9" ht="18.75" customHeight="1">
      <c r="A2" s="139" t="s">
        <v>7</v>
      </c>
      <c r="B2" s="151"/>
      <c r="C2" s="151"/>
      <c r="H2" s="152"/>
      <c r="I2" s="161" t="s">
        <v>89</v>
      </c>
    </row>
    <row r="3" spans="1:9" s="150" customFormat="1" ht="21.75" customHeight="1">
      <c r="A3" s="261" t="s">
        <v>10</v>
      </c>
      <c r="B3" s="260" t="s">
        <v>224</v>
      </c>
      <c r="C3" s="261"/>
      <c r="D3" s="261"/>
      <c r="E3" s="261"/>
      <c r="F3" s="261"/>
      <c r="G3" s="261"/>
      <c r="H3" s="261"/>
      <c r="I3" s="261" t="s">
        <v>13</v>
      </c>
    </row>
    <row r="4" spans="1:9" ht="50.25" customHeight="1">
      <c r="A4" s="261"/>
      <c r="B4" s="155" t="s">
        <v>105</v>
      </c>
      <c r="C4" s="156" t="s">
        <v>106</v>
      </c>
      <c r="D4" s="156" t="s">
        <v>107</v>
      </c>
      <c r="E4" s="157" t="s">
        <v>104</v>
      </c>
      <c r="F4" s="157" t="s">
        <v>200</v>
      </c>
      <c r="G4" s="157" t="s">
        <v>225</v>
      </c>
      <c r="H4" s="157" t="s">
        <v>201</v>
      </c>
      <c r="I4" s="261"/>
    </row>
    <row r="5" spans="1:9" ht="35.25" customHeight="1">
      <c r="A5" s="158" t="s">
        <v>226</v>
      </c>
      <c r="B5" s="159">
        <f t="shared" ref="B5:H5" si="0">SUM(B6:B16)</f>
        <v>0</v>
      </c>
      <c r="C5" s="159">
        <f t="shared" si="0"/>
        <v>0</v>
      </c>
      <c r="D5" s="159">
        <f t="shared" si="0"/>
        <v>0</v>
      </c>
      <c r="E5" s="159">
        <f t="shared" si="0"/>
        <v>0</v>
      </c>
      <c r="F5" s="159">
        <f t="shared" si="0"/>
        <v>0</v>
      </c>
      <c r="G5" s="159">
        <f t="shared" si="0"/>
        <v>0</v>
      </c>
      <c r="H5" s="159">
        <f t="shared" si="0"/>
        <v>0</v>
      </c>
      <c r="I5" s="159"/>
    </row>
    <row r="6" spans="1:9" ht="35.25" customHeight="1">
      <c r="A6" s="160" t="s">
        <v>227</v>
      </c>
      <c r="B6" s="159">
        <f>SUM(C6:H6)</f>
        <v>0</v>
      </c>
      <c r="C6" s="159"/>
      <c r="D6" s="159"/>
      <c r="E6" s="159"/>
      <c r="F6" s="159"/>
      <c r="G6" s="159"/>
      <c r="H6" s="159"/>
      <c r="I6" s="159"/>
    </row>
    <row r="7" spans="1:9" ht="35.25" customHeight="1">
      <c r="A7" s="160" t="s">
        <v>228</v>
      </c>
      <c r="B7" s="159">
        <f t="shared" ref="B7:B16" si="1">SUM(C7:H7)</f>
        <v>0</v>
      </c>
      <c r="C7" s="159"/>
      <c r="D7" s="159"/>
      <c r="E7" s="159"/>
      <c r="F7" s="159"/>
      <c r="G7" s="159"/>
      <c r="H7" s="159"/>
      <c r="I7" s="159"/>
    </row>
    <row r="8" spans="1:9" ht="35.25" customHeight="1">
      <c r="A8" s="160" t="s">
        <v>156</v>
      </c>
      <c r="B8" s="159">
        <f t="shared" si="1"/>
        <v>0</v>
      </c>
      <c r="C8" s="159"/>
      <c r="D8" s="159"/>
      <c r="E8" s="159"/>
      <c r="F8" s="159"/>
      <c r="G8" s="159"/>
      <c r="H8" s="159"/>
      <c r="I8" s="159"/>
    </row>
    <row r="9" spans="1:9" ht="35.25" customHeight="1">
      <c r="A9" s="160" t="s">
        <v>157</v>
      </c>
      <c r="B9" s="159">
        <f t="shared" si="1"/>
        <v>0</v>
      </c>
      <c r="C9" s="159"/>
      <c r="D9" s="159"/>
      <c r="E9" s="159"/>
      <c r="F9" s="159"/>
      <c r="G9" s="159"/>
      <c r="H9" s="159"/>
      <c r="I9" s="159"/>
    </row>
    <row r="10" spans="1:9" ht="35.25" customHeight="1">
      <c r="A10" s="160" t="s">
        <v>158</v>
      </c>
      <c r="B10" s="159">
        <f t="shared" si="1"/>
        <v>0</v>
      </c>
      <c r="C10" s="13"/>
      <c r="D10" s="13"/>
      <c r="E10" s="13"/>
      <c r="F10" s="13"/>
      <c r="G10" s="13"/>
      <c r="H10" s="13"/>
      <c r="I10" s="13"/>
    </row>
    <row r="11" spans="1:9" ht="35.25" customHeight="1">
      <c r="A11" s="160" t="s">
        <v>159</v>
      </c>
      <c r="B11" s="159">
        <f t="shared" si="1"/>
        <v>0</v>
      </c>
      <c r="C11" s="13"/>
      <c r="D11" s="13"/>
      <c r="E11" s="13"/>
      <c r="F11" s="13"/>
      <c r="G11" s="13"/>
      <c r="H11" s="13"/>
      <c r="I11" s="13"/>
    </row>
    <row r="12" spans="1:9" ht="35.25" customHeight="1">
      <c r="A12" s="160" t="s">
        <v>160</v>
      </c>
      <c r="B12" s="159">
        <f t="shared" si="1"/>
        <v>0</v>
      </c>
      <c r="C12" s="13"/>
      <c r="D12" s="13"/>
      <c r="E12" s="13"/>
      <c r="F12" s="13"/>
      <c r="G12" s="13"/>
      <c r="H12" s="13"/>
      <c r="I12" s="13"/>
    </row>
    <row r="13" spans="1:9" ht="35.25" customHeight="1">
      <c r="A13" s="160" t="s">
        <v>161</v>
      </c>
      <c r="B13" s="159">
        <f t="shared" si="1"/>
        <v>0</v>
      </c>
      <c r="C13" s="13"/>
      <c r="D13" s="13"/>
      <c r="E13" s="13"/>
      <c r="F13" s="13"/>
      <c r="G13" s="13"/>
      <c r="H13" s="13"/>
      <c r="I13" s="13"/>
    </row>
    <row r="14" spans="1:9" ht="35.25" customHeight="1">
      <c r="A14" s="160" t="s">
        <v>229</v>
      </c>
      <c r="B14" s="159">
        <f t="shared" si="1"/>
        <v>0</v>
      </c>
      <c r="C14" s="13"/>
      <c r="D14" s="13"/>
      <c r="E14" s="13"/>
      <c r="F14" s="13"/>
      <c r="G14" s="13"/>
      <c r="H14" s="13"/>
      <c r="I14" s="13"/>
    </row>
    <row r="15" spans="1:9" ht="35.25" customHeight="1">
      <c r="A15" s="160" t="s">
        <v>230</v>
      </c>
      <c r="B15" s="159">
        <f t="shared" si="1"/>
        <v>0</v>
      </c>
      <c r="C15" s="13"/>
      <c r="D15" s="13"/>
      <c r="E15" s="13"/>
      <c r="F15" s="13"/>
      <c r="G15" s="13"/>
      <c r="H15" s="13"/>
      <c r="I15" s="13"/>
    </row>
    <row r="16" spans="1:9" ht="35.25" customHeight="1">
      <c r="A16" s="160" t="s">
        <v>231</v>
      </c>
      <c r="B16" s="159">
        <f t="shared" si="1"/>
        <v>0</v>
      </c>
      <c r="C16" s="13"/>
      <c r="D16" s="13"/>
      <c r="E16" s="13"/>
      <c r="F16" s="13"/>
      <c r="G16" s="13"/>
      <c r="H16" s="13"/>
      <c r="I16" s="13"/>
    </row>
  </sheetData>
  <mergeCells count="4">
    <mergeCell ref="A1:I1"/>
    <mergeCell ref="B3:H3"/>
    <mergeCell ref="A3:A4"/>
    <mergeCell ref="I3:I4"/>
  </mergeCells>
  <phoneticPr fontId="9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15</vt:i4>
      </vt:variant>
    </vt:vector>
  </HeadingPairs>
  <TitlesOfParts>
    <vt:vector size="38" baseType="lpstr">
      <vt:lpstr>封面</vt:lpstr>
      <vt:lpstr>人员</vt:lpstr>
      <vt:lpstr>非税征收情况</vt:lpstr>
      <vt:lpstr>收入来源表</vt:lpstr>
      <vt:lpstr>经费安排</vt:lpstr>
      <vt:lpstr>公用经费</vt:lpstr>
      <vt:lpstr>业务费</vt:lpstr>
      <vt:lpstr>项目费</vt:lpstr>
      <vt:lpstr>政府采购</vt:lpstr>
      <vt:lpstr>民生</vt:lpstr>
      <vt:lpstr>行政工资</vt:lpstr>
      <vt:lpstr>支出明细表</vt:lpstr>
      <vt:lpstr>财政统发人员工资</vt:lpstr>
      <vt:lpstr>财政安排离退休</vt:lpstr>
      <vt:lpstr>自收自人员工资</vt:lpstr>
      <vt:lpstr>自收自支离退休</vt:lpstr>
      <vt:lpstr>抚恤</vt:lpstr>
      <vt:lpstr>乡镇津贴</vt:lpstr>
      <vt:lpstr>采购</vt:lpstr>
      <vt:lpstr>项目滚动规划情况表</vt:lpstr>
      <vt:lpstr>三公经费统计表</vt:lpstr>
      <vt:lpstr>租金统计表</vt:lpstr>
      <vt:lpstr>绩效目标表</vt:lpstr>
      <vt:lpstr>财政统发人员工资!Print_Area</vt:lpstr>
      <vt:lpstr>支出明细表!Print_Area</vt:lpstr>
      <vt:lpstr>自收自人员工资!Print_Area</vt:lpstr>
      <vt:lpstr>财政安排离退休!Print_Titles</vt:lpstr>
      <vt:lpstr>财政统发人员工资!Print_Titles</vt:lpstr>
      <vt:lpstr>非税征收情况!Print_Titles</vt:lpstr>
      <vt:lpstr>公用经费!Print_Titles</vt:lpstr>
      <vt:lpstr>经费安排!Print_Titles</vt:lpstr>
      <vt:lpstr>人员!Print_Titles</vt:lpstr>
      <vt:lpstr>项目费!Print_Titles</vt:lpstr>
      <vt:lpstr>行政工资!Print_Titles</vt:lpstr>
      <vt:lpstr>业务费!Print_Titles</vt:lpstr>
      <vt:lpstr>政府采购!Print_Titles</vt:lpstr>
      <vt:lpstr>支出明细表!Print_Titles</vt:lpstr>
      <vt:lpstr>自收自人员工资!Print_Titles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</cp:lastModifiedBy>
  <cp:lastPrinted>2019-10-15T23:29:00Z</cp:lastPrinted>
  <dcterms:created xsi:type="dcterms:W3CDTF">2014-09-22T07:09:00Z</dcterms:created>
  <dcterms:modified xsi:type="dcterms:W3CDTF">2024-09-11T07:01:27Z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