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290" tabRatio="753" activeTab="16"/>
  </bookViews>
  <sheets>
    <sheet name="封面" sheetId="12" r:id="rId1"/>
    <sheet name="人员" sheetId="14" r:id="rId2"/>
    <sheet name="非税征收情况" sheetId="5" r:id="rId3"/>
    <sheet name="收入来源表" sheetId="21" r:id="rId4"/>
    <sheet name="经费安排" sheetId="6" r:id="rId5"/>
    <sheet name="公用经费" sheetId="7" state="hidden" r:id="rId6"/>
    <sheet name="业务费" sheetId="8" state="hidden" r:id="rId7"/>
    <sheet name="项目费" sheetId="9" state="hidden" r:id="rId8"/>
    <sheet name="政府采购" sheetId="11" state="hidden" r:id="rId9"/>
    <sheet name="民生" sheetId="15" state="hidden" r:id="rId10"/>
    <sheet name="行政工资" sheetId="16" state="hidden" r:id="rId11"/>
    <sheet name="支出明细表" sheetId="19" r:id="rId12"/>
    <sheet name="采购" sheetId="26" r:id="rId13"/>
    <sheet name="项目滚动规划情况表" sheetId="29" r:id="rId14"/>
    <sheet name="三公经费统计表" sheetId="30" r:id="rId15"/>
    <sheet name="租金统计表" sheetId="31" r:id="rId16"/>
    <sheet name="绩效目标表" sheetId="33" r:id="rId17"/>
    <sheet name="Sheet1" sheetId="39" r:id="rId18"/>
  </sheets>
  <definedNames>
    <definedName name="_xlnm.Print_Titles" localSheetId="2">非税征收情况!$1:$5</definedName>
    <definedName name="_xlnm.Print_Titles" localSheetId="5">公用经费!$1:$4</definedName>
    <definedName name="_xlnm.Print_Titles" localSheetId="10">行政工资!$1:$5</definedName>
    <definedName name="_xlnm.Print_Titles" localSheetId="4">经费安排!$1:$4</definedName>
    <definedName name="_xlnm.Print_Titles" localSheetId="1">人员!$1:$4</definedName>
    <definedName name="_xlnm.Print_Titles" localSheetId="7">项目费!$1:$4</definedName>
    <definedName name="_xlnm.Print_Titles" localSheetId="6">业务费!$1:$4</definedName>
    <definedName name="_xlnm.Print_Titles" localSheetId="8">政府采购!$1:$4</definedName>
    <definedName name="_xlnm.Print_Titles" localSheetId="11">支出明细表!$1:$5</definedName>
  </definedNames>
  <calcPr calcId="124519"/>
</workbook>
</file>

<file path=xl/calcChain.xml><?xml version="1.0" encoding="utf-8"?>
<calcChain xmlns="http://schemas.openxmlformats.org/spreadsheetml/2006/main">
  <c r="F5" i="31"/>
  <c r="E5"/>
  <c r="F5" i="30"/>
  <c r="E5"/>
  <c r="D5"/>
  <c r="C5"/>
  <c r="B5"/>
  <c r="J28" i="26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P5"/>
  <c r="O5"/>
  <c r="N5"/>
  <c r="M5"/>
  <c r="L5"/>
  <c r="K5"/>
  <c r="J5"/>
  <c r="I5"/>
  <c r="H5"/>
  <c r="G5"/>
  <c r="F5"/>
  <c r="H125" i="19"/>
  <c r="D125"/>
  <c r="H124"/>
  <c r="D124"/>
  <c r="H123"/>
  <c r="D123"/>
  <c r="H122"/>
  <c r="D122"/>
  <c r="H121"/>
  <c r="D121"/>
  <c r="H120"/>
  <c r="D120"/>
  <c r="N119"/>
  <c r="M119"/>
  <c r="L119"/>
  <c r="K119"/>
  <c r="J119"/>
  <c r="I119"/>
  <c r="H119"/>
  <c r="D119"/>
  <c r="H118"/>
  <c r="H117"/>
  <c r="H116"/>
  <c r="H115"/>
  <c r="H114"/>
  <c r="D114"/>
  <c r="H113"/>
  <c r="D113"/>
  <c r="H112"/>
  <c r="D112"/>
  <c r="H111"/>
  <c r="D111"/>
  <c r="H110"/>
  <c r="D110"/>
  <c r="N109"/>
  <c r="M109"/>
  <c r="L109"/>
  <c r="K109"/>
  <c r="J109"/>
  <c r="I109"/>
  <c r="H109"/>
  <c r="D109"/>
  <c r="H108"/>
  <c r="D108"/>
  <c r="H107"/>
  <c r="D107"/>
  <c r="N106"/>
  <c r="M106"/>
  <c r="L106"/>
  <c r="K106"/>
  <c r="J106"/>
  <c r="I106"/>
  <c r="H106"/>
  <c r="D106"/>
  <c r="H105"/>
  <c r="D105"/>
  <c r="H104"/>
  <c r="H103"/>
  <c r="H102"/>
  <c r="D102"/>
  <c r="H101"/>
  <c r="D101"/>
  <c r="H100"/>
  <c r="D100"/>
  <c r="H98"/>
  <c r="H97"/>
  <c r="I96"/>
  <c r="H96" s="1"/>
  <c r="H95"/>
  <c r="N94"/>
  <c r="M94"/>
  <c r="L94"/>
  <c r="K94"/>
  <c r="J94"/>
  <c r="H93"/>
  <c r="D93"/>
  <c r="H92"/>
  <c r="D92"/>
  <c r="N91"/>
  <c r="M91"/>
  <c r="L91"/>
  <c r="K91"/>
  <c r="J91"/>
  <c r="I91"/>
  <c r="H91"/>
  <c r="D91"/>
  <c r="H90"/>
  <c r="D90"/>
  <c r="H89"/>
  <c r="D89"/>
  <c r="H88"/>
  <c r="D88"/>
  <c r="H87"/>
  <c r="D87"/>
  <c r="H86"/>
  <c r="D86"/>
  <c r="N85"/>
  <c r="M85"/>
  <c r="L85"/>
  <c r="K85"/>
  <c r="J85"/>
  <c r="I85"/>
  <c r="H85"/>
  <c r="D85"/>
  <c r="H84"/>
  <c r="H83"/>
  <c r="H82"/>
  <c r="H81"/>
  <c r="H80"/>
  <c r="H79"/>
  <c r="H78"/>
  <c r="H77"/>
  <c r="H76"/>
  <c r="H75"/>
  <c r="H74"/>
  <c r="H73"/>
  <c r="D73"/>
  <c r="H72"/>
  <c r="D72"/>
  <c r="H71"/>
  <c r="H70"/>
  <c r="H69"/>
  <c r="D69"/>
  <c r="H68"/>
  <c r="D68"/>
  <c r="H67"/>
  <c r="D67"/>
  <c r="H66"/>
  <c r="D66"/>
  <c r="N65"/>
  <c r="M65"/>
  <c r="L65"/>
  <c r="K65"/>
  <c r="J65"/>
  <c r="I65"/>
  <c r="H65"/>
  <c r="D65"/>
  <c r="H64"/>
  <c r="H63"/>
  <c r="H62"/>
  <c r="H61"/>
  <c r="H60"/>
  <c r="D60"/>
  <c r="H59"/>
  <c r="D59"/>
  <c r="H58"/>
  <c r="H57"/>
  <c r="H56"/>
  <c r="D56"/>
  <c r="H55"/>
  <c r="H54"/>
  <c r="H53"/>
  <c r="H52"/>
  <c r="D52"/>
  <c r="H51"/>
  <c r="D51"/>
  <c r="H50"/>
  <c r="D50"/>
  <c r="H49"/>
  <c r="D49"/>
  <c r="N48"/>
  <c r="M48"/>
  <c r="L48"/>
  <c r="K48"/>
  <c r="J48"/>
  <c r="I48"/>
  <c r="H48"/>
  <c r="D48"/>
  <c r="H47"/>
  <c r="D47"/>
  <c r="H46"/>
  <c r="D46"/>
  <c r="H45"/>
  <c r="D45"/>
  <c r="H44"/>
  <c r="D44"/>
  <c r="H43"/>
  <c r="D43"/>
  <c r="H42"/>
  <c r="H41"/>
  <c r="H40"/>
  <c r="D40"/>
  <c r="H39"/>
  <c r="H38"/>
  <c r="H37"/>
  <c r="D37"/>
  <c r="H36"/>
  <c r="D36"/>
  <c r="H35"/>
  <c r="D35"/>
  <c r="H34"/>
  <c r="H33"/>
  <c r="H32"/>
  <c r="H31"/>
  <c r="H30"/>
  <c r="H29"/>
  <c r="H28"/>
  <c r="H27"/>
  <c r="H26"/>
  <c r="H25"/>
  <c r="H24"/>
  <c r="H23"/>
  <c r="H22"/>
  <c r="H21"/>
  <c r="D21"/>
  <c r="N20"/>
  <c r="M20"/>
  <c r="L20"/>
  <c r="K20"/>
  <c r="J20"/>
  <c r="I20"/>
  <c r="H20"/>
  <c r="D20"/>
  <c r="H19"/>
  <c r="H18"/>
  <c r="H17"/>
  <c r="D17"/>
  <c r="I16"/>
  <c r="H16" s="1"/>
  <c r="D16" s="1"/>
  <c r="I15"/>
  <c r="H15" s="1"/>
  <c r="H14"/>
  <c r="I13"/>
  <c r="H13" s="1"/>
  <c r="H12"/>
  <c r="I11"/>
  <c r="H11" s="1"/>
  <c r="D11" s="1"/>
  <c r="I10"/>
  <c r="H10" s="1"/>
  <c r="I9"/>
  <c r="H9" s="1"/>
  <c r="I8"/>
  <c r="H8" s="1"/>
  <c r="N7"/>
  <c r="M7"/>
  <c r="L7"/>
  <c r="K7"/>
  <c r="J7"/>
  <c r="N6"/>
  <c r="M6"/>
  <c r="L6"/>
  <c r="K6"/>
  <c r="J6"/>
  <c r="A2"/>
  <c r="U13" i="16"/>
  <c r="T13"/>
  <c r="S13"/>
  <c r="R13"/>
  <c r="Q13"/>
  <c r="P13"/>
  <c r="N13"/>
  <c r="J13"/>
  <c r="D13"/>
  <c r="C13"/>
  <c r="U12"/>
  <c r="T12"/>
  <c r="S12"/>
  <c r="R12"/>
  <c r="Q12"/>
  <c r="P12"/>
  <c r="N12"/>
  <c r="J12"/>
  <c r="D12"/>
  <c r="C12"/>
  <c r="U11"/>
  <c r="T11"/>
  <c r="S11"/>
  <c r="R11"/>
  <c r="Q11"/>
  <c r="P11"/>
  <c r="N11"/>
  <c r="J11"/>
  <c r="D11"/>
  <c r="C11"/>
  <c r="U10"/>
  <c r="T10"/>
  <c r="S10"/>
  <c r="R10"/>
  <c r="Q10"/>
  <c r="P10"/>
  <c r="N10"/>
  <c r="J10"/>
  <c r="D10"/>
  <c r="C10"/>
  <c r="U9"/>
  <c r="T9"/>
  <c r="S9"/>
  <c r="R9"/>
  <c r="Q9"/>
  <c r="P9"/>
  <c r="N9"/>
  <c r="J9"/>
  <c r="D9"/>
  <c r="C9"/>
  <c r="U8"/>
  <c r="T8"/>
  <c r="S8"/>
  <c r="R8"/>
  <c r="Q8"/>
  <c r="P8"/>
  <c r="N8"/>
  <c r="J8"/>
  <c r="D8"/>
  <c r="C8"/>
  <c r="U7"/>
  <c r="T7"/>
  <c r="S7"/>
  <c r="R7"/>
  <c r="Q7"/>
  <c r="P7"/>
  <c r="N7"/>
  <c r="J7"/>
  <c r="D7"/>
  <c r="C7"/>
  <c r="U6"/>
  <c r="T6"/>
  <c r="S6"/>
  <c r="R6"/>
  <c r="Q6"/>
  <c r="P6"/>
  <c r="N6"/>
  <c r="J6"/>
  <c r="D6"/>
  <c r="C6"/>
  <c r="T5"/>
  <c r="S5"/>
  <c r="R5"/>
  <c r="Q5"/>
  <c r="P5"/>
  <c r="O5"/>
  <c r="N5"/>
  <c r="M5"/>
  <c r="L5"/>
  <c r="K5"/>
  <c r="J5"/>
  <c r="I5"/>
  <c r="H5"/>
  <c r="G5"/>
  <c r="F5"/>
  <c r="E5"/>
  <c r="D5"/>
  <c r="C5"/>
  <c r="I17" i="15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6"/>
  <c r="H6"/>
  <c r="G6"/>
  <c r="F6"/>
  <c r="E6"/>
  <c r="D6"/>
  <c r="C6"/>
  <c r="B16" i="11"/>
  <c r="B15"/>
  <c r="B14"/>
  <c r="B13"/>
  <c r="B12"/>
  <c r="B11"/>
  <c r="B10"/>
  <c r="B9"/>
  <c r="B8"/>
  <c r="B7"/>
  <c r="B6"/>
  <c r="H5"/>
  <c r="G5"/>
  <c r="F5"/>
  <c r="E5"/>
  <c r="D5"/>
  <c r="C5"/>
  <c r="B5"/>
  <c r="B68" i="9"/>
  <c r="B67"/>
  <c r="B66"/>
  <c r="B65"/>
  <c r="G64"/>
  <c r="F64"/>
  <c r="E64"/>
  <c r="D64"/>
  <c r="C64"/>
  <c r="B64"/>
  <c r="B63"/>
  <c r="B62"/>
  <c r="B61"/>
  <c r="B60"/>
  <c r="G59"/>
  <c r="F59"/>
  <c r="E59"/>
  <c r="D59"/>
  <c r="C59"/>
  <c r="B59"/>
  <c r="B58"/>
  <c r="B57"/>
  <c r="B56"/>
  <c r="B55"/>
  <c r="G54"/>
  <c r="F54"/>
  <c r="E54"/>
  <c r="D54"/>
  <c r="C54"/>
  <c r="B54"/>
  <c r="B53"/>
  <c r="B52"/>
  <c r="B51"/>
  <c r="B50"/>
  <c r="G49"/>
  <c r="F49"/>
  <c r="E49"/>
  <c r="D49"/>
  <c r="C49"/>
  <c r="B49"/>
  <c r="G48"/>
  <c r="F48"/>
  <c r="E48"/>
  <c r="D48"/>
  <c r="C48"/>
  <c r="B48"/>
  <c r="B47"/>
  <c r="B46"/>
  <c r="B45"/>
  <c r="B44"/>
  <c r="G43"/>
  <c r="F43"/>
  <c r="E43"/>
  <c r="D43"/>
  <c r="C43"/>
  <c r="B43"/>
  <c r="B42"/>
  <c r="B41"/>
  <c r="B40"/>
  <c r="B39"/>
  <c r="G38"/>
  <c r="F38"/>
  <c r="E38"/>
  <c r="D38"/>
  <c r="C38"/>
  <c r="B38"/>
  <c r="B37"/>
  <c r="B36"/>
  <c r="B35"/>
  <c r="B34"/>
  <c r="G33"/>
  <c r="F33"/>
  <c r="E33"/>
  <c r="D33"/>
  <c r="C33"/>
  <c r="B33"/>
  <c r="B32"/>
  <c r="B31"/>
  <c r="B30"/>
  <c r="B29"/>
  <c r="G28"/>
  <c r="F28"/>
  <c r="E28"/>
  <c r="D28"/>
  <c r="C28"/>
  <c r="B28"/>
  <c r="G27"/>
  <c r="F27"/>
  <c r="E27"/>
  <c r="D27"/>
  <c r="C27"/>
  <c r="B27"/>
  <c r="B26"/>
  <c r="B25"/>
  <c r="B24"/>
  <c r="B23"/>
  <c r="G22"/>
  <c r="F22"/>
  <c r="E22"/>
  <c r="D22"/>
  <c r="C22"/>
  <c r="B22"/>
  <c r="B21"/>
  <c r="B20"/>
  <c r="B19"/>
  <c r="B18"/>
  <c r="G17"/>
  <c r="F17"/>
  <c r="E17"/>
  <c r="D17"/>
  <c r="C17"/>
  <c r="B17"/>
  <c r="B16"/>
  <c r="B15"/>
  <c r="B14"/>
  <c r="B13"/>
  <c r="G12"/>
  <c r="F12"/>
  <c r="E12"/>
  <c r="D12"/>
  <c r="C12"/>
  <c r="B12"/>
  <c r="B11"/>
  <c r="B10"/>
  <c r="B9"/>
  <c r="B8"/>
  <c r="G7"/>
  <c r="F7"/>
  <c r="E7"/>
  <c r="D7"/>
  <c r="C7"/>
  <c r="B7"/>
  <c r="H6"/>
  <c r="G6"/>
  <c r="F6"/>
  <c r="E6"/>
  <c r="D6"/>
  <c r="C6"/>
  <c r="B6"/>
  <c r="G5"/>
  <c r="F5"/>
  <c r="E5"/>
  <c r="D5"/>
  <c r="C5"/>
  <c r="B5"/>
  <c r="B68" i="8"/>
  <c r="B67"/>
  <c r="B66"/>
  <c r="B65"/>
  <c r="G64"/>
  <c r="F64"/>
  <c r="E64"/>
  <c r="D64"/>
  <c r="C64"/>
  <c r="B64"/>
  <c r="B63"/>
  <c r="B62"/>
  <c r="B61"/>
  <c r="B60"/>
  <c r="G59"/>
  <c r="F59"/>
  <c r="E59"/>
  <c r="D59"/>
  <c r="C59"/>
  <c r="B59"/>
  <c r="B58"/>
  <c r="B57"/>
  <c r="B56"/>
  <c r="B55"/>
  <c r="G54"/>
  <c r="F54"/>
  <c r="E54"/>
  <c r="D54"/>
  <c r="C54"/>
  <c r="B54"/>
  <c r="B53"/>
  <c r="B52"/>
  <c r="B51"/>
  <c r="B50"/>
  <c r="G49"/>
  <c r="F49"/>
  <c r="E49"/>
  <c r="D49"/>
  <c r="C49"/>
  <c r="B49"/>
  <c r="G48"/>
  <c r="F48"/>
  <c r="E48"/>
  <c r="D48"/>
  <c r="C48"/>
  <c r="B48"/>
  <c r="B47"/>
  <c r="B46"/>
  <c r="B45"/>
  <c r="B44"/>
  <c r="G43"/>
  <c r="F43"/>
  <c r="E43"/>
  <c r="D43"/>
  <c r="C43"/>
  <c r="B43"/>
  <c r="B42"/>
  <c r="B41"/>
  <c r="B40"/>
  <c r="B39"/>
  <c r="G38"/>
  <c r="F38"/>
  <c r="E38"/>
  <c r="D38"/>
  <c r="C38"/>
  <c r="B38"/>
  <c r="B37"/>
  <c r="B36"/>
  <c r="B35"/>
  <c r="B34"/>
  <c r="G33"/>
  <c r="F33"/>
  <c r="E33"/>
  <c r="D33"/>
  <c r="C33"/>
  <c r="B33"/>
  <c r="B32"/>
  <c r="B31"/>
  <c r="B30"/>
  <c r="B29"/>
  <c r="G28"/>
  <c r="F28"/>
  <c r="E28"/>
  <c r="D28"/>
  <c r="C28"/>
  <c r="B28"/>
  <c r="G27"/>
  <c r="F27"/>
  <c r="E27"/>
  <c r="D27"/>
  <c r="C27"/>
  <c r="B27"/>
  <c r="B26"/>
  <c r="B25"/>
  <c r="B24"/>
  <c r="B23"/>
  <c r="G22"/>
  <c r="F22"/>
  <c r="E22"/>
  <c r="D22"/>
  <c r="C22"/>
  <c r="B22"/>
  <c r="B21"/>
  <c r="B20"/>
  <c r="B19"/>
  <c r="B18"/>
  <c r="G17"/>
  <c r="F17"/>
  <c r="E17"/>
  <c r="D17"/>
  <c r="C17"/>
  <c r="B17"/>
  <c r="B16"/>
  <c r="B15"/>
  <c r="B14"/>
  <c r="B13"/>
  <c r="G12"/>
  <c r="F12"/>
  <c r="E12"/>
  <c r="D12"/>
  <c r="C12"/>
  <c r="B12"/>
  <c r="B11"/>
  <c r="B10"/>
  <c r="B9"/>
  <c r="B8"/>
  <c r="G7"/>
  <c r="F7"/>
  <c r="E7"/>
  <c r="D7"/>
  <c r="C7"/>
  <c r="B7"/>
  <c r="G6"/>
  <c r="F6"/>
  <c r="E6"/>
  <c r="D6"/>
  <c r="C6"/>
  <c r="B6"/>
  <c r="G5"/>
  <c r="F5"/>
  <c r="E5"/>
  <c r="D5"/>
  <c r="C5"/>
  <c r="B5"/>
  <c r="B38" i="7"/>
  <c r="B37"/>
  <c r="B36"/>
  <c r="B35"/>
  <c r="B34"/>
  <c r="E33"/>
  <c r="D33"/>
  <c r="C33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E7"/>
  <c r="D7"/>
  <c r="C7"/>
  <c r="B7"/>
  <c r="E6"/>
  <c r="D6"/>
  <c r="C6"/>
  <c r="B6"/>
  <c r="B47" i="6"/>
  <c r="B46"/>
  <c r="B45"/>
  <c r="B44"/>
  <c r="B43"/>
  <c r="B42"/>
  <c r="B41"/>
  <c r="E40"/>
  <c r="D40"/>
  <c r="C40"/>
  <c r="B40"/>
  <c r="B39"/>
  <c r="C38"/>
  <c r="B38" s="1"/>
  <c r="B37"/>
  <c r="B36"/>
  <c r="C35"/>
  <c r="B35" s="1"/>
  <c r="C34"/>
  <c r="B34" s="1"/>
  <c r="E33"/>
  <c r="D33"/>
  <c r="B32"/>
  <c r="C31"/>
  <c r="B31" s="1"/>
  <c r="B24" s="1"/>
  <c r="B30"/>
  <c r="B29"/>
  <c r="B28"/>
  <c r="B27"/>
  <c r="B26"/>
  <c r="B25"/>
  <c r="E24"/>
  <c r="D24"/>
  <c r="B23"/>
  <c r="C22"/>
  <c r="B22" s="1"/>
  <c r="D21"/>
  <c r="D15" s="1"/>
  <c r="D14" s="1"/>
  <c r="D13" s="1"/>
  <c r="C7" i="21" s="1"/>
  <c r="D7" s="1"/>
  <c r="C21" i="6"/>
  <c r="B21" s="1"/>
  <c r="C20"/>
  <c r="B20" s="1"/>
  <c r="C19"/>
  <c r="B19" s="1"/>
  <c r="B18"/>
  <c r="C17"/>
  <c r="B17" s="1"/>
  <c r="E15"/>
  <c r="E14"/>
  <c r="E13"/>
  <c r="B11"/>
  <c r="B10"/>
  <c r="B9"/>
  <c r="B5"/>
  <c r="A2"/>
  <c r="D11" i="21"/>
  <c r="C11"/>
  <c r="D10"/>
  <c r="C10"/>
  <c r="D9"/>
  <c r="C9"/>
  <c r="D8"/>
  <c r="C8"/>
  <c r="B5"/>
  <c r="B4"/>
  <c r="A2"/>
  <c r="D36" i="5"/>
  <c r="D35"/>
  <c r="D34"/>
  <c r="D33"/>
  <c r="D32"/>
  <c r="C32"/>
  <c r="B32"/>
  <c r="D31"/>
  <c r="D30"/>
  <c r="D29"/>
  <c r="D28"/>
  <c r="D27"/>
  <c r="C27"/>
  <c r="B27"/>
  <c r="D26"/>
  <c r="D25"/>
  <c r="D24"/>
  <c r="C24"/>
  <c r="B24"/>
  <c r="D23"/>
  <c r="D22"/>
  <c r="D21"/>
  <c r="D20"/>
  <c r="C20"/>
  <c r="B20"/>
  <c r="D19"/>
  <c r="D18"/>
  <c r="D17"/>
  <c r="D16"/>
  <c r="C16"/>
  <c r="B16"/>
  <c r="D15"/>
  <c r="D14"/>
  <c r="D13"/>
  <c r="B13"/>
  <c r="D12"/>
  <c r="D11"/>
  <c r="D10"/>
  <c r="D9"/>
  <c r="D8"/>
  <c r="D7"/>
  <c r="D6"/>
  <c r="C6"/>
  <c r="B6"/>
  <c r="D5"/>
  <c r="C5"/>
  <c r="B5"/>
  <c r="A2"/>
  <c r="E55" i="14"/>
  <c r="E54"/>
  <c r="E53"/>
  <c r="E52"/>
  <c r="E51"/>
  <c r="D51"/>
  <c r="C51"/>
  <c r="E50"/>
  <c r="E49"/>
  <c r="E48"/>
  <c r="D48"/>
  <c r="C48"/>
  <c r="E47"/>
  <c r="E46"/>
  <c r="E45"/>
  <c r="E44"/>
  <c r="E43"/>
  <c r="E42"/>
  <c r="E41"/>
  <c r="E40"/>
  <c r="E39"/>
  <c r="D39"/>
  <c r="C39"/>
  <c r="E38"/>
  <c r="E37"/>
  <c r="E36"/>
  <c r="E35"/>
  <c r="E34"/>
  <c r="D34"/>
  <c r="C34"/>
  <c r="E33"/>
  <c r="E32"/>
  <c r="E31"/>
  <c r="E30"/>
  <c r="D30"/>
  <c r="C30"/>
  <c r="E29"/>
  <c r="E28"/>
  <c r="E27"/>
  <c r="D27"/>
  <c r="C27"/>
  <c r="E26"/>
  <c r="E25"/>
  <c r="E24"/>
  <c r="E23"/>
  <c r="E22"/>
  <c r="E21"/>
  <c r="D21"/>
  <c r="C21"/>
  <c r="E20"/>
  <c r="D20"/>
  <c r="C20"/>
  <c r="E19"/>
  <c r="E18"/>
  <c r="E17"/>
  <c r="D17"/>
  <c r="C17"/>
  <c r="E16"/>
  <c r="E15"/>
  <c r="E14"/>
  <c r="E13"/>
  <c r="E12"/>
  <c r="E11"/>
  <c r="D11"/>
  <c r="E10"/>
  <c r="E9"/>
  <c r="E8"/>
  <c r="E7"/>
  <c r="E6"/>
  <c r="E5"/>
  <c r="D5"/>
  <c r="C5"/>
  <c r="B2"/>
  <c r="B33" i="6" l="1"/>
  <c r="C33"/>
  <c r="I99" i="19"/>
  <c r="I7"/>
  <c r="I6" s="1"/>
  <c r="C16" i="6"/>
  <c r="C15" s="1"/>
  <c r="B8"/>
  <c r="C24"/>
  <c r="D8" i="19"/>
  <c r="D7" s="1"/>
  <c r="D6" s="1"/>
  <c r="H7"/>
  <c r="H6" s="1"/>
  <c r="C4" i="21" s="1"/>
  <c r="D4" s="1"/>
  <c r="B16" i="6" l="1"/>
  <c r="I94" i="19"/>
  <c r="H99"/>
  <c r="B15" i="6"/>
  <c r="B14" s="1"/>
  <c r="B13" s="1"/>
  <c r="C14"/>
  <c r="C13" s="1"/>
  <c r="C6" i="21" s="1"/>
  <c r="H94" i="19" l="1"/>
  <c r="D95"/>
  <c r="D94" s="1"/>
  <c r="D6" i="21"/>
  <c r="C5"/>
  <c r="D5" s="1"/>
</calcChain>
</file>

<file path=xl/sharedStrings.xml><?xml version="1.0" encoding="utf-8"?>
<sst xmlns="http://schemas.openxmlformats.org/spreadsheetml/2006/main" count="1084" uniqueCount="576">
  <si>
    <t>财政局统一格式</t>
  </si>
  <si>
    <t>2020年部门预算编制草表</t>
  </si>
  <si>
    <t>填报单位（盖章）：九江市柴桑区市场监督管理局</t>
  </si>
  <si>
    <t>单位领导（签字）：         填报人（签字）：            填报日期：2019-10-18</t>
  </si>
  <si>
    <t>财政局业务股审核（签字、盖章）：</t>
  </si>
  <si>
    <t>2020年部门预算表1（基本信息情况表）</t>
  </si>
  <si>
    <t>填报单位：</t>
  </si>
  <si>
    <t>一、基础信息情况</t>
  </si>
  <si>
    <t>单位：个</t>
  </si>
  <si>
    <t>项目</t>
  </si>
  <si>
    <t>2019年预算数</t>
  </si>
  <si>
    <t>增减变动</t>
  </si>
  <si>
    <t>备注</t>
  </si>
  <si>
    <t>一、编制情况</t>
  </si>
  <si>
    <t xml:space="preserve">    1、行政</t>
  </si>
  <si>
    <t xml:space="preserve">    2、参照公务员管理的事业</t>
  </si>
  <si>
    <t xml:space="preserve">    3、全额补助事业</t>
  </si>
  <si>
    <t xml:space="preserve">    4、部分补助事业</t>
  </si>
  <si>
    <t xml:space="preserve">    5、自收自支</t>
  </si>
  <si>
    <t>不含单位自行安排的临时人员，主要指财政安排拨款的政府聘请人员。</t>
  </si>
  <si>
    <t>二、在职人数</t>
  </si>
  <si>
    <t>三、离退休人员</t>
  </si>
  <si>
    <t xml:space="preserve">    1、离休</t>
  </si>
  <si>
    <t>主要指在单位发放的人员，不含移交社保发放的人员</t>
  </si>
  <si>
    <t xml:space="preserve">    2、退休</t>
  </si>
  <si>
    <t>四、其他人员</t>
  </si>
  <si>
    <t xml:space="preserve">    1、在职人员</t>
  </si>
  <si>
    <t xml:space="preserve">     （1）政府聘用人员</t>
  </si>
  <si>
    <t xml:space="preserve">     （2）三支一扶人员</t>
  </si>
  <si>
    <r>
      <rPr>
        <sz val="11"/>
        <rFont val="Arial"/>
        <family val="2"/>
      </rPr>
      <t xml:space="preserve">          </t>
    </r>
    <r>
      <rPr>
        <sz val="11"/>
        <rFont val="宋体"/>
        <charset val="134"/>
      </rPr>
      <t>（</t>
    </r>
    <r>
      <rPr>
        <sz val="11"/>
        <rFont val="Arial"/>
        <family val="2"/>
      </rPr>
      <t>3</t>
    </r>
    <r>
      <rPr>
        <sz val="11"/>
        <rFont val="宋体"/>
        <charset val="134"/>
      </rPr>
      <t>）乡村干部补助</t>
    </r>
  </si>
  <si>
    <r>
      <rPr>
        <sz val="11"/>
        <rFont val="Arial"/>
        <family val="2"/>
      </rPr>
      <t xml:space="preserve">          </t>
    </r>
    <r>
      <rPr>
        <sz val="11"/>
        <rFont val="宋体"/>
        <charset val="134"/>
      </rPr>
      <t>（4）</t>
    </r>
    <r>
      <rPr>
        <sz val="11"/>
        <rFont val="Arial"/>
        <family val="2"/>
      </rPr>
      <t xml:space="preserve"> </t>
    </r>
    <r>
      <rPr>
        <sz val="11"/>
        <rFont val="宋体"/>
        <charset val="134"/>
      </rPr>
      <t>代课教师</t>
    </r>
  </si>
  <si>
    <t xml:space="preserve">     （5）其他</t>
  </si>
  <si>
    <t xml:space="preserve">    2、退休人员</t>
  </si>
  <si>
    <t xml:space="preserve">     （1）民办退休教师</t>
  </si>
  <si>
    <t xml:space="preserve">     （2）其他退休人员</t>
  </si>
  <si>
    <t xml:space="preserve">    3、遗属补助</t>
  </si>
  <si>
    <t xml:space="preserve">     （1）因病人员</t>
  </si>
  <si>
    <t xml:space="preserve">     （2）因公人员</t>
  </si>
  <si>
    <t xml:space="preserve">     （3）离休人员</t>
  </si>
  <si>
    <r>
      <rPr>
        <sz val="11"/>
        <rFont val="Arial"/>
        <family val="2"/>
      </rPr>
      <t xml:space="preserve">       </t>
    </r>
    <r>
      <rPr>
        <sz val="11"/>
        <rFont val="宋体"/>
        <charset val="134"/>
      </rPr>
      <t>4、</t>
    </r>
    <r>
      <rPr>
        <sz val="11"/>
        <rFont val="Arial"/>
        <family val="2"/>
      </rPr>
      <t xml:space="preserve">  </t>
    </r>
    <r>
      <rPr>
        <sz val="11"/>
        <rFont val="宋体"/>
        <charset val="134"/>
      </rPr>
      <t>学生学员数</t>
    </r>
  </si>
  <si>
    <r>
      <rPr>
        <sz val="11"/>
        <rFont val="Arial"/>
        <family val="2"/>
      </rPr>
      <t xml:space="preserve">         </t>
    </r>
    <r>
      <rPr>
        <sz val="11"/>
        <rFont val="宋体"/>
        <charset val="134"/>
      </rPr>
      <t>（</t>
    </r>
    <r>
      <rPr>
        <sz val="11"/>
        <rFont val="Arial"/>
        <family val="2"/>
      </rPr>
      <t>1</t>
    </r>
    <r>
      <rPr>
        <sz val="11"/>
        <rFont val="宋体"/>
        <charset val="134"/>
      </rPr>
      <t>）高中学生人数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</si>
  <si>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charset val="134"/>
      </rPr>
      <t>（</t>
    </r>
    <r>
      <rPr>
        <sz val="11"/>
        <rFont val="Arial"/>
        <family val="2"/>
      </rPr>
      <t>2</t>
    </r>
    <r>
      <rPr>
        <sz val="11"/>
        <rFont val="宋体"/>
        <charset val="134"/>
      </rPr>
      <t>）初中学生人数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</si>
  <si>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charset val="134"/>
      </rPr>
      <t>（</t>
    </r>
    <r>
      <rPr>
        <sz val="11"/>
        <rFont val="Arial"/>
        <family val="2"/>
      </rPr>
      <t>3</t>
    </r>
    <r>
      <rPr>
        <sz val="11"/>
        <rFont val="宋体"/>
        <charset val="134"/>
      </rPr>
      <t>）</t>
    </r>
    <r>
      <rPr>
        <sz val="11"/>
        <rFont val="Arial"/>
        <family val="2"/>
      </rPr>
      <t xml:space="preserve"> </t>
    </r>
    <r>
      <rPr>
        <sz val="11"/>
        <rFont val="宋体"/>
        <charset val="134"/>
      </rPr>
      <t>小学学生人数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</si>
  <si>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charset val="134"/>
      </rPr>
      <t>（</t>
    </r>
    <r>
      <rPr>
        <sz val="11"/>
        <rFont val="Arial"/>
        <family val="2"/>
      </rPr>
      <t>4</t>
    </r>
    <r>
      <rPr>
        <sz val="11"/>
        <rFont val="宋体"/>
        <charset val="134"/>
      </rPr>
      <t>）幼儿园学生人数</t>
    </r>
  </si>
  <si>
    <t>五、行政参公人员干部人数</t>
  </si>
  <si>
    <t xml:space="preserve">    1、厅级及以上</t>
  </si>
  <si>
    <t xml:space="preserve">    2、处级</t>
  </si>
  <si>
    <t xml:space="preserve">    3、副处级</t>
  </si>
  <si>
    <t xml:space="preserve">    4、科级</t>
  </si>
  <si>
    <t xml:space="preserve">    5、副科级</t>
  </si>
  <si>
    <t xml:space="preserve">    6、科员</t>
  </si>
  <si>
    <t xml:space="preserve">    7、工勤人员</t>
  </si>
  <si>
    <t xml:space="preserve">    8、其他人员</t>
  </si>
  <si>
    <t>六、社保代扣款</t>
  </si>
  <si>
    <t>以社保局核准数为准（社保开具10月收据数为准）</t>
  </si>
  <si>
    <t xml:space="preserve">    1、医疗失业保险等费</t>
  </si>
  <si>
    <t xml:space="preserve">    2、机关事业养老保险费</t>
  </si>
  <si>
    <t>七、车辆（公车改革后保留）</t>
  </si>
  <si>
    <t xml:space="preserve">    1、小汽车</t>
  </si>
  <si>
    <t xml:space="preserve">    2、商务车</t>
  </si>
  <si>
    <t xml:space="preserve">    3、公用客车</t>
  </si>
  <si>
    <t xml:space="preserve">    4、其他车</t>
  </si>
  <si>
    <t>八、单位用于出租房产情况</t>
  </si>
  <si>
    <t xml:space="preserve">    1、出租房产面积</t>
  </si>
  <si>
    <t xml:space="preserve">    2、租收收入</t>
  </si>
  <si>
    <t>2020年部门预算表2（非税征收情况）</t>
  </si>
  <si>
    <t>单位：万元/人</t>
  </si>
  <si>
    <t>2020年预计征收数</t>
  </si>
  <si>
    <t>2019年征收数</t>
  </si>
  <si>
    <t>征收依据</t>
  </si>
  <si>
    <t>（一）公共财政预算管理的非税收入数</t>
  </si>
  <si>
    <t>1、行政性收费收入</t>
  </si>
  <si>
    <t>（1）</t>
  </si>
  <si>
    <t>（2）</t>
  </si>
  <si>
    <t>（3）</t>
  </si>
  <si>
    <t>（4）</t>
  </si>
  <si>
    <t>（5）</t>
  </si>
  <si>
    <t>（6）</t>
  </si>
  <si>
    <t>2、罚没收入</t>
  </si>
  <si>
    <t>20%调控</t>
  </si>
  <si>
    <t>3、专项收入</t>
  </si>
  <si>
    <t>4、国有资产有偿使用收入</t>
  </si>
  <si>
    <t>5、其他收入</t>
  </si>
  <si>
    <t>（二）基金预算收入数</t>
  </si>
  <si>
    <t>（三）未纳入预算管理资金的非税收入数</t>
  </si>
  <si>
    <t>2020年部门预算表3（收入来源情况表）</t>
  </si>
  <si>
    <t>单位：万元</t>
  </si>
  <si>
    <r>
      <rPr>
        <sz val="12"/>
        <rFont val="宋体"/>
        <charset val="134"/>
      </rPr>
      <t>201</t>
    </r>
    <r>
      <rPr>
        <sz val="12"/>
        <rFont val="宋体"/>
        <charset val="134"/>
      </rPr>
      <t>9</t>
    </r>
    <r>
      <rPr>
        <sz val="12"/>
        <rFont val="宋体"/>
        <charset val="134"/>
      </rPr>
      <t>年安排数</t>
    </r>
  </si>
  <si>
    <r>
      <rPr>
        <sz val="12"/>
        <rFont val="宋体"/>
        <charset val="134"/>
      </rPr>
      <t>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年预算数</t>
    </r>
  </si>
  <si>
    <t>相差</t>
  </si>
  <si>
    <t>收入合计</t>
  </si>
  <si>
    <t>1、经费安排数</t>
  </si>
  <si>
    <t>其中：财政经费拨款安排数</t>
  </si>
  <si>
    <t xml:space="preserve">      非税收入安排数</t>
  </si>
  <si>
    <t>2、政府基金收入安排数</t>
  </si>
  <si>
    <t>3、上级专项收入安排数（列出明细）</t>
  </si>
  <si>
    <t>4、其他收入安排数</t>
  </si>
  <si>
    <t>5、 上年结余安排数</t>
  </si>
  <si>
    <t>2020年部门预算表4（经费财拨安排控制数）</t>
  </si>
  <si>
    <t>2020年公共预算安排</t>
  </si>
  <si>
    <t>政府基金预算安排</t>
  </si>
  <si>
    <t>小计</t>
  </si>
  <si>
    <t>经费拨款安排</t>
  </si>
  <si>
    <t>纳入预算管理的非税收入安排</t>
  </si>
  <si>
    <t>一、财政统发工资人数</t>
  </si>
  <si>
    <t>1、在职人数</t>
  </si>
  <si>
    <t>2、离休人数</t>
  </si>
  <si>
    <t xml:space="preserve"> 二、财政统发工资基数</t>
  </si>
  <si>
    <t>1、两项统发工资</t>
  </si>
  <si>
    <t>2、统发津贴部分</t>
  </si>
  <si>
    <t>3、财政安排车贴统发部分</t>
  </si>
  <si>
    <t>三、单位公用经费定额标准</t>
  </si>
  <si>
    <r>
      <rPr>
        <sz val="12"/>
        <rFont val="宋体"/>
        <charset val="134"/>
      </rPr>
      <t>四、20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年部门预算安排控制数</t>
    </r>
  </si>
  <si>
    <t>（一）基本支出经费</t>
  </si>
  <si>
    <t>1、机关工资福利支出</t>
  </si>
  <si>
    <t>　　　财政统发工资部分</t>
  </si>
  <si>
    <t>社保缴费部分(财政负担）</t>
  </si>
  <si>
    <t>社保缴费部分（单位负担)</t>
  </si>
  <si>
    <t>住房公积金</t>
  </si>
  <si>
    <t>十三月工资</t>
  </si>
  <si>
    <t>乡镇津贴</t>
  </si>
  <si>
    <t>财政安排非统发工资</t>
  </si>
  <si>
    <t>其他工资福利支出</t>
  </si>
  <si>
    <t xml:space="preserve">   2、机关商品和服务支出</t>
  </si>
  <si>
    <t>　　　定额公用经费支出</t>
  </si>
  <si>
    <t>邮电费</t>
  </si>
  <si>
    <t>处级领导电话费</t>
  </si>
  <si>
    <t>会议费</t>
  </si>
  <si>
    <t>四家班子会议费</t>
  </si>
  <si>
    <t>公车运行经费</t>
  </si>
  <si>
    <t>公车平台及区委政府保留车辆运行费</t>
  </si>
  <si>
    <t>委托业务费</t>
  </si>
  <si>
    <t>含财政安排的临时工工资</t>
  </si>
  <si>
    <t>公务接待费</t>
  </si>
  <si>
    <t>部分单位单独安排的经费</t>
  </si>
  <si>
    <t>其他交通费</t>
  </si>
  <si>
    <t>财政安排车贴</t>
  </si>
  <si>
    <t>其他商品服务支出</t>
  </si>
  <si>
    <t>市场综合执法工作经费118万【含食品药品及产品质量监测42万、市场管理48万、质检专项经费10万】、民生计量7万、基层规范化建设经费3万（村级协管员信息员）。餐厨垃圾工作经费5万元，【质量兴区专项经费30万、招商经费1万】</t>
  </si>
  <si>
    <t xml:space="preserve">   3、对个人和家庭补助</t>
  </si>
  <si>
    <t>　　　生活补助</t>
  </si>
  <si>
    <t>抚恤补助</t>
  </si>
  <si>
    <t>离退休费</t>
  </si>
  <si>
    <t>财政统发部分</t>
  </si>
  <si>
    <t>财政安排非统发离退休费</t>
  </si>
  <si>
    <t>在职职工绩效奖励经费</t>
  </si>
  <si>
    <t>离退休人员综治精神文明奖励经费</t>
  </si>
  <si>
    <t>其他对个人和家庭的补助</t>
  </si>
  <si>
    <t>（二）项目经费</t>
  </si>
  <si>
    <t>1、招商经费</t>
  </si>
  <si>
    <t>2、</t>
  </si>
  <si>
    <t>3、</t>
  </si>
  <si>
    <t>4、</t>
  </si>
  <si>
    <t>5、</t>
  </si>
  <si>
    <t>6、</t>
  </si>
  <si>
    <t>7、</t>
  </si>
  <si>
    <t>2017年预算单位部门预算表四（定额公用经费安排）</t>
  </si>
  <si>
    <t>2017年公共预算安排</t>
  </si>
  <si>
    <t>单位统发工资在职（7）人，公用经费定额标准（ 1）万元，定额公用经费7万元。</t>
  </si>
  <si>
    <t>一、定额公用经费</t>
  </si>
  <si>
    <t>1、商品和服务支出</t>
  </si>
  <si>
    <t>（1）办公费</t>
  </si>
  <si>
    <t>（2）印刷费</t>
  </si>
  <si>
    <t>（3）咨询费</t>
  </si>
  <si>
    <t>（4）手续费</t>
  </si>
  <si>
    <t>（5）水费</t>
  </si>
  <si>
    <t>（6）电费</t>
  </si>
  <si>
    <t>（7）邮电费</t>
  </si>
  <si>
    <t>（9）物业管理费</t>
  </si>
  <si>
    <t>（11）差旅费</t>
  </si>
  <si>
    <t>（12）因公出国（境）费用</t>
  </si>
  <si>
    <t>（13）维修（护）费</t>
  </si>
  <si>
    <t>（14）租凭费</t>
  </si>
  <si>
    <t>（15）会议费</t>
  </si>
  <si>
    <t>（16）培训费</t>
  </si>
  <si>
    <t>（17）公务接待费</t>
  </si>
  <si>
    <t>（18）专用材料费</t>
  </si>
  <si>
    <t>（24）被装购置费</t>
  </si>
  <si>
    <t>（25）专用燃料费</t>
  </si>
  <si>
    <t>（26）劳务费</t>
  </si>
  <si>
    <t>（27）委托业务费</t>
  </si>
  <si>
    <t>（28）工会经费</t>
  </si>
  <si>
    <t>（29）福利费</t>
  </si>
  <si>
    <t>（31）公务用车运行维护费</t>
  </si>
  <si>
    <t>（39）其他交通费</t>
  </si>
  <si>
    <t>（99）其他商品和服务支出</t>
  </si>
  <si>
    <t>2、其他资本性支出</t>
  </si>
  <si>
    <t>（2）办公设备购置</t>
  </si>
  <si>
    <t>（3）专用设备购置</t>
  </si>
  <si>
    <t>（6）大型修缮</t>
  </si>
  <si>
    <t>（19）其他交通工具购置</t>
  </si>
  <si>
    <t>（99）其他资本性支出</t>
  </si>
  <si>
    <t>2017年预算单位部门预算表五（业务费安排）</t>
  </si>
  <si>
    <t>公共预算安排</t>
  </si>
  <si>
    <t>上年结余资金安排</t>
  </si>
  <si>
    <t>预算外资金安排</t>
  </si>
  <si>
    <t>总计</t>
  </si>
  <si>
    <t>（一）企业扶持资金业务费</t>
  </si>
  <si>
    <t>1、工资福利支出</t>
  </si>
  <si>
    <t>（1）临时工资</t>
  </si>
  <si>
    <t>（2）弥补工资</t>
  </si>
  <si>
    <t>2、商品和服务支出</t>
  </si>
  <si>
    <t>（1）劳务费</t>
  </si>
  <si>
    <t>（2）办公费</t>
  </si>
  <si>
    <t>3、对个人和家庭支出</t>
  </si>
  <si>
    <t>4、对企事业单位补助</t>
  </si>
  <si>
    <r>
      <rPr>
        <b/>
        <sz val="12"/>
        <rFont val="宋体"/>
        <charset val="134"/>
      </rPr>
      <t>（二）*</t>
    </r>
    <r>
      <rPr>
        <b/>
        <sz val="12"/>
        <rFont val="宋体"/>
        <charset val="134"/>
      </rPr>
      <t>**</t>
    </r>
    <r>
      <rPr>
        <b/>
        <sz val="12"/>
        <rFont val="宋体"/>
        <charset val="134"/>
      </rPr>
      <t>业务费</t>
    </r>
  </si>
  <si>
    <t>（2）差旅费</t>
  </si>
  <si>
    <t>（3）公务车运行费</t>
  </si>
  <si>
    <t>4、其他资本性支出</t>
  </si>
  <si>
    <t>（1）办公设备</t>
  </si>
  <si>
    <t>（三）*****业务费</t>
  </si>
  <si>
    <t>2017年预算单位部门预算表六（项目经费安排）</t>
  </si>
  <si>
    <t>（一）*****项目费</t>
  </si>
  <si>
    <t>3、基本建设性支出</t>
  </si>
  <si>
    <t>（二）*****项目费</t>
  </si>
  <si>
    <t>（三）*****项目费</t>
  </si>
  <si>
    <t>2017年预算单位部门预算表八（政府采购安排）</t>
  </si>
  <si>
    <t>资金来源</t>
  </si>
  <si>
    <t>上级专项资金安排</t>
  </si>
  <si>
    <t>政府采购项目</t>
  </si>
  <si>
    <t>1、办公设备</t>
  </si>
  <si>
    <t>8、</t>
  </si>
  <si>
    <t>9、</t>
  </si>
  <si>
    <t>10、</t>
  </si>
  <si>
    <t>11、</t>
  </si>
  <si>
    <t>2017年预算单位部门预算表九（民生资金项目安排）</t>
  </si>
  <si>
    <t>项目名称</t>
  </si>
  <si>
    <t>标准（依据）</t>
  </si>
  <si>
    <t>合计</t>
  </si>
  <si>
    <t>中央</t>
  </si>
  <si>
    <t>省经</t>
  </si>
  <si>
    <t>市级</t>
  </si>
  <si>
    <t>县级</t>
  </si>
  <si>
    <t>当年安排</t>
  </si>
  <si>
    <t>上年安排</t>
  </si>
  <si>
    <t>当年净增</t>
  </si>
  <si>
    <t>2017年预算单位部门预算表十（行政单位工资表）</t>
  </si>
  <si>
    <t>序号</t>
  </si>
  <si>
    <t>姓名</t>
  </si>
  <si>
    <t>工资合计</t>
  </si>
  <si>
    <t>工资</t>
  </si>
  <si>
    <t>津贴</t>
  </si>
  <si>
    <t>附：</t>
  </si>
  <si>
    <t>职务工资</t>
  </si>
  <si>
    <t>级别工资</t>
  </si>
  <si>
    <t>岗位工资</t>
  </si>
  <si>
    <t>技术等级工资</t>
  </si>
  <si>
    <t>财政津贴</t>
  </si>
  <si>
    <t>特殊岗位津贴</t>
  </si>
  <si>
    <t>岗位津贴</t>
  </si>
  <si>
    <t>年医保费</t>
  </si>
  <si>
    <t>年失业保险</t>
  </si>
  <si>
    <t>年工伤保险</t>
  </si>
  <si>
    <t>年生育保险</t>
  </si>
  <si>
    <t>年养老金</t>
  </si>
  <si>
    <t>年住房公积金</t>
  </si>
  <si>
    <t>月住房公积金</t>
  </si>
  <si>
    <t>计算草稿</t>
  </si>
  <si>
    <t>2020年部门预算表5（两套支出经济分类支出明细表）</t>
  </si>
  <si>
    <t>政府预算经济分类</t>
  </si>
  <si>
    <t>金额</t>
  </si>
  <si>
    <t>部门预算经济分类</t>
  </si>
  <si>
    <t>合计金额
(万元)</t>
  </si>
  <si>
    <t>预算管理非税收入安排</t>
  </si>
  <si>
    <t>政府性基金收入安排</t>
  </si>
  <si>
    <t>上级专项收入安排</t>
  </si>
  <si>
    <t>其他收入安排(医疗收入)</t>
  </si>
  <si>
    <t>上年结余安排</t>
  </si>
  <si>
    <t>科目编码</t>
  </si>
  <si>
    <t>科 目 名 称</t>
  </si>
  <si>
    <t>类</t>
  </si>
  <si>
    <t>款</t>
  </si>
  <si>
    <t>机关工资福利支出</t>
  </si>
  <si>
    <t>301</t>
  </si>
  <si>
    <t>工资福利支出</t>
  </si>
  <si>
    <t>01</t>
  </si>
  <si>
    <t xml:space="preserve"> 工资津补贴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</si>
  <si>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</si>
  <si>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</si>
  <si>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</si>
  <si>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</si>
  <si>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</si>
  <si>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</si>
  <si>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</si>
  <si>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</si>
  <si>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</si>
  <si>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</si>
  <si>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</si>
  <si>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</si>
  <si>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</si>
  <si>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</si>
  <si>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</si>
  <si>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</si>
  <si>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</si>
  <si>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</si>
  <si>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</si>
  <si>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</si>
  <si>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</si>
  <si>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</si>
  <si>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</si>
  <si>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</si>
  <si>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</si>
  <si>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</si>
  <si>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>商品和服务支出</t>
  </si>
  <si>
    <t xml:space="preserve"> 办公经费（定额）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</si>
  <si>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</si>
  <si>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</si>
  <si>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</si>
  <si>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</si>
  <si>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</si>
  <si>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</si>
  <si>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</si>
  <si>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</si>
  <si>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</si>
  <si>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</si>
  <si>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</si>
  <si>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</si>
  <si>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</si>
  <si>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</si>
  <si>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</si>
  <si>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</si>
  <si>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</si>
  <si>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</si>
  <si>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</si>
  <si>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</si>
  <si>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</si>
  <si>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</si>
  <si>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</si>
  <si>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</si>
  <si>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</si>
  <si>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</si>
  <si>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</si>
  <si>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</si>
  <si>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</si>
  <si>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</si>
  <si>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</si>
  <si>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</si>
  <si>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</si>
  <si>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</si>
  <si>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</si>
  <si>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</si>
  <si>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</si>
  <si>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</si>
  <si>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</si>
  <si>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</si>
  <si>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</si>
  <si>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</si>
  <si>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</si>
  <si>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</si>
  <si>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</si>
  <si>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</si>
  <si>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</si>
  <si>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</si>
  <si>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</si>
  <si>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</si>
  <si>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</si>
  <si>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</si>
  <si>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</si>
  <si>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</si>
  <si>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</si>
  <si>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</si>
  <si>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</si>
  <si>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</si>
  <si>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</si>
  <si>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</si>
  <si>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</si>
  <si>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</si>
  <si>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</si>
  <si>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</si>
  <si>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</si>
  <si>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</si>
  <si>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</si>
  <si>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</si>
  <si>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</si>
  <si>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</si>
  <si>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</si>
  <si>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</si>
  <si>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</si>
  <si>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</si>
  <si>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</si>
  <si>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</si>
  <si>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对企业补助（一）</t>
  </si>
  <si>
    <t>对企业补助</t>
  </si>
  <si>
    <t xml:space="preserve"> 资本金注入</t>
  </si>
  <si>
    <t xml:space="preserve"> 政府投资基金股权投资</t>
  </si>
  <si>
    <t xml:space="preserve"> 费用补贴</t>
  </si>
  <si>
    <t xml:space="preserve"> 利息补贴</t>
  </si>
  <si>
    <t xml:space="preserve"> 其他对企业补助</t>
  </si>
  <si>
    <t>对企业补助（二）</t>
  </si>
  <si>
    <t>对企业补助（基本建设）</t>
  </si>
  <si>
    <t>对个人和家庭的补助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</si>
  <si>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</si>
  <si>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</si>
  <si>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</si>
  <si>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</si>
  <si>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</si>
  <si>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</si>
  <si>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</si>
  <si>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</si>
  <si>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</si>
  <si>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</si>
  <si>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</si>
  <si>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</si>
  <si>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</si>
  <si>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</si>
  <si>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</si>
  <si>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</si>
  <si>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债务利息及费用支出</t>
  </si>
  <si>
    <t xml:space="preserve"> 国内债务付息</t>
  </si>
  <si>
    <t xml:space="preserve"> 国外债务付息</t>
  </si>
  <si>
    <t xml:space="preserve"> 国内债务发行费用</t>
  </si>
  <si>
    <t xml:space="preserve"> 国外债务发行费用</t>
  </si>
  <si>
    <t>转移性支出</t>
  </si>
  <si>
    <t xml:space="preserve"> 上下级政府间转移性支出</t>
  </si>
  <si>
    <t xml:space="preserve"> 援助其他地区支出</t>
  </si>
  <si>
    <t xml:space="preserve"> 债务转贷</t>
  </si>
  <si>
    <t xml:space="preserve"> 调出资金</t>
  </si>
  <si>
    <t>其他支出</t>
  </si>
  <si>
    <t>399</t>
  </si>
  <si>
    <t xml:space="preserve"> 预备费</t>
  </si>
  <si>
    <t xml:space="preserve"> 赠与</t>
  </si>
  <si>
    <t xml:space="preserve"> 国家赔偿费用支出</t>
  </si>
  <si>
    <t xml:space="preserve"> 对民间非营利组织和群众性自治组织补贴</t>
  </si>
  <si>
    <t xml:space="preserve"> 预留</t>
  </si>
  <si>
    <t xml:space="preserve"> 其他支出</t>
  </si>
  <si>
    <t>财政拨款</t>
  </si>
  <si>
    <t>2020年政府采购预算表</t>
  </si>
  <si>
    <t>单位：元/个</t>
  </si>
  <si>
    <t>单位名称</t>
  </si>
  <si>
    <t>采购项目</t>
  </si>
  <si>
    <t>采购目录</t>
  </si>
  <si>
    <t>采购方式</t>
  </si>
  <si>
    <t>数量</t>
  </si>
  <si>
    <t>项目类别</t>
  </si>
  <si>
    <t>采购资金来源</t>
  </si>
  <si>
    <t>基本支出</t>
  </si>
  <si>
    <t>项目支出</t>
  </si>
  <si>
    <t>其他收入安排</t>
  </si>
  <si>
    <t>1</t>
  </si>
  <si>
    <t>市场监管局</t>
  </si>
  <si>
    <t>通用设备</t>
  </si>
  <si>
    <t>台式电脑</t>
  </si>
  <si>
    <t>集中</t>
  </si>
  <si>
    <t>2</t>
  </si>
  <si>
    <t>笔记本电脑</t>
  </si>
  <si>
    <t>3</t>
  </si>
  <si>
    <t>空调（柜机）</t>
  </si>
  <si>
    <t>4</t>
  </si>
  <si>
    <t>空调（挂机）</t>
  </si>
  <si>
    <t>5</t>
  </si>
  <si>
    <t>复印机</t>
  </si>
  <si>
    <t>6</t>
  </si>
  <si>
    <t>打印机</t>
  </si>
  <si>
    <t>7</t>
  </si>
  <si>
    <t>电子显示屏</t>
  </si>
  <si>
    <t>8</t>
  </si>
  <si>
    <t>冰箱</t>
  </si>
  <si>
    <t>9</t>
  </si>
  <si>
    <t>碎纸机</t>
  </si>
  <si>
    <t>消毒柜</t>
  </si>
  <si>
    <t>微波炉</t>
  </si>
  <si>
    <t>净水机</t>
  </si>
  <si>
    <t>油烟机</t>
  </si>
  <si>
    <t>专用设备</t>
  </si>
  <si>
    <t>手动液压源</t>
  </si>
  <si>
    <t>食品安全快速检测仪</t>
  </si>
  <si>
    <t>药品快速筛查仪</t>
  </si>
  <si>
    <t>肉类水分快速测定仪</t>
  </si>
  <si>
    <t>标准砝码</t>
  </si>
  <si>
    <t>家具、用具、装具及动植物</t>
  </si>
  <si>
    <t>办公桌椅</t>
  </si>
  <si>
    <t>20</t>
  </si>
  <si>
    <t>文件柜</t>
  </si>
  <si>
    <t>21</t>
  </si>
  <si>
    <t>沙发</t>
  </si>
  <si>
    <t>22</t>
  </si>
  <si>
    <t>床</t>
  </si>
  <si>
    <t>23</t>
  </si>
  <si>
    <t>茶水柜</t>
  </si>
  <si>
    <t>柴桑区区直部门2020-2022年项目支出情况表</t>
  </si>
  <si>
    <t>填报部门：</t>
  </si>
  <si>
    <t>项目序号</t>
  </si>
  <si>
    <t>项目主要用途</t>
  </si>
  <si>
    <t>三年滚动规划资金需求</t>
  </si>
  <si>
    <t>安排依据</t>
  </si>
  <si>
    <t>2020年</t>
  </si>
  <si>
    <t>2021年</t>
  </si>
  <si>
    <t>2022年</t>
  </si>
  <si>
    <t>部门合计</t>
  </si>
  <si>
    <t xml:space="preserve">  本级</t>
  </si>
  <si>
    <t xml:space="preserve">    项目1</t>
  </si>
  <si>
    <t>万客汇农贸市场智慧市场管理系统</t>
  </si>
  <si>
    <t>智慧农贸市场建设</t>
  </si>
  <si>
    <t>柴府办抄字（2019）181号</t>
  </si>
  <si>
    <t>老旧城区改造融资</t>
  </si>
  <si>
    <t xml:space="preserve">    项目2</t>
  </si>
  <si>
    <t>万客汇农贸市场改扩建项目</t>
  </si>
  <si>
    <t>万客汇农贸市场提升改造</t>
  </si>
  <si>
    <t>柴府办抄字（2019）137号</t>
  </si>
  <si>
    <t>债券资金</t>
  </si>
  <si>
    <t xml:space="preserve">    ……</t>
  </si>
  <si>
    <t xml:space="preserve">  所属单位小计</t>
  </si>
  <si>
    <t xml:space="preserve">    甲单位</t>
  </si>
  <si>
    <t xml:space="preserve">      项目1</t>
  </si>
  <si>
    <t xml:space="preserve">      项目2</t>
  </si>
  <si>
    <t xml:space="preserve">      ……</t>
  </si>
  <si>
    <t xml:space="preserve">    乙单位</t>
  </si>
  <si>
    <t>2020年预算表（三公经费）</t>
  </si>
  <si>
    <t>项   目</t>
  </si>
  <si>
    <t>2018年预算数</t>
  </si>
  <si>
    <t>2020年预算数</t>
  </si>
  <si>
    <t>预算数</t>
  </si>
  <si>
    <t>执行数</t>
  </si>
  <si>
    <t>预计执行数</t>
  </si>
  <si>
    <t>合   计</t>
  </si>
  <si>
    <t>因公出国（境）费用</t>
  </si>
  <si>
    <t>公务用车运行维护费</t>
  </si>
  <si>
    <t>公务用车购置费</t>
  </si>
  <si>
    <t>审核：</t>
  </si>
  <si>
    <t>2020年预算表（租金）</t>
  </si>
  <si>
    <t>现主管单位</t>
  </si>
  <si>
    <t>产权名称</t>
  </si>
  <si>
    <t>地址（门牌号和楼层）</t>
  </si>
  <si>
    <t>面积</t>
  </si>
  <si>
    <t>租  金</t>
  </si>
  <si>
    <t>2019年收入数</t>
  </si>
  <si>
    <t>市场监督管理局</t>
  </si>
  <si>
    <t>江洲财富广场</t>
  </si>
  <si>
    <t>江洲财富广场二楼2001-2003/2006/
2008-2011/2024-2026/2034</t>
  </si>
  <si>
    <t>600.75平方米</t>
  </si>
  <si>
    <t>城区分局一楼两间门面</t>
  </si>
  <si>
    <t>柴桑北路暖洋洋床垫场旁</t>
  </si>
  <si>
    <t>56.35平方米</t>
  </si>
  <si>
    <t>仔猪市场三间</t>
  </si>
  <si>
    <t>柴桑北路（原市工商局宿舍旁）</t>
  </si>
  <si>
    <t>25平方米</t>
  </si>
  <si>
    <t xml:space="preserve"> </t>
  </si>
  <si>
    <t>项目绩效目标指标表</t>
  </si>
  <si>
    <r>
      <rPr>
        <sz val="12"/>
        <rFont val="宋体"/>
        <charset val="134"/>
      </rPr>
      <t>（</t>
    </r>
    <r>
      <rPr>
        <sz val="12"/>
        <rFont val="Times New Roman"/>
        <family val="1"/>
      </rPr>
      <t xml:space="preserve">          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</si>
  <si>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</si>
  <si>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</si>
  <si>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</si>
  <si>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</si>
  <si>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</si>
  <si>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</si>
  <si>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其他资金</t>
  </si>
  <si>
    <t>任务1</t>
  </si>
  <si>
    <t>任务2</t>
  </si>
  <si>
    <t>任务3</t>
  </si>
  <si>
    <t>……</t>
  </si>
  <si>
    <t>金额合计</t>
  </si>
  <si>
    <t>中期目标</t>
  </si>
  <si>
    <t xml:space="preserve">
</t>
  </si>
  <si>
    <t>年度总体
目标</t>
  </si>
  <si>
    <t>具体实施   计划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</si>
  <si>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</si>
  <si>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</si>
  <si>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</si>
  <si>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</si>
  <si>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</si>
  <si>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</si>
  <si>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</si>
  <si>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</si>
  <si>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</si>
  <si>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</si>
  <si>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</si>
  <si>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</si>
  <si>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</si>
  <si>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</si>
  <si>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</si>
  <si>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</si>
  <si>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</si>
  <si>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</si>
  <si>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</si>
  <si>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服务对象
满意度指标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</si>
</sst>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##,###,###,##0.00"/>
    <numFmt numFmtId="177" formatCode="###,###,###,##0"/>
    <numFmt numFmtId="182" formatCode="0.00_ "/>
    <numFmt numFmtId="183" formatCode="_ * #,##0_ ;_ * \-#,##0_ ;_ 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24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6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36"/>
      <name val="黑体"/>
      <charset val="134"/>
    </font>
    <font>
      <sz val="1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Times New Roman"/>
      <family val="1"/>
    </font>
    <font>
      <sz val="11"/>
      <name val="Arial"/>
      <family val="2"/>
    </font>
    <font>
      <sz val="12"/>
      <name val="宋体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8"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8" borderId="18" applyNumberFormat="0" applyFon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/>
    <xf numFmtId="0" fontId="5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5" fillId="8" borderId="18" applyNumberFormat="0" applyFont="0" applyAlignment="0" applyProtection="0">
      <alignment vertical="center"/>
    </xf>
    <xf numFmtId="0" fontId="1" fillId="0" borderId="0"/>
    <xf numFmtId="0" fontId="5" fillId="8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5" fillId="8" borderId="18" applyNumberFormat="0" applyFont="0" applyAlignment="0" applyProtection="0">
      <alignment vertical="center"/>
    </xf>
    <xf numFmtId="0" fontId="5" fillId="8" borderId="18" applyNumberFormat="0" applyFont="0" applyAlignment="0" applyProtection="0">
      <alignment vertical="center"/>
    </xf>
    <xf numFmtId="0" fontId="5" fillId="8" borderId="18" applyNumberFormat="0" applyFont="0" applyAlignment="0" applyProtection="0">
      <alignment vertical="center"/>
    </xf>
    <xf numFmtId="0" fontId="5" fillId="8" borderId="18" applyNumberFormat="0" applyFont="0" applyAlignment="0" applyProtection="0">
      <alignment vertical="center"/>
    </xf>
    <xf numFmtId="0" fontId="5" fillId="8" borderId="18" applyNumberFormat="0" applyFont="0" applyAlignment="0" applyProtection="0">
      <alignment vertical="center"/>
    </xf>
    <xf numFmtId="0" fontId="5" fillId="8" borderId="18" applyNumberFormat="0" applyFont="0" applyAlignment="0" applyProtection="0">
      <alignment vertical="center"/>
    </xf>
    <xf numFmtId="0" fontId="5" fillId="8" borderId="18" applyNumberFormat="0" applyFont="0" applyAlignment="0" applyProtection="0">
      <alignment vertical="center"/>
    </xf>
  </cellStyleXfs>
  <cellXfs count="331">
    <xf numFmtId="0" fontId="0" fillId="0" borderId="0" xfId="0">
      <alignment vertical="center"/>
    </xf>
    <xf numFmtId="0" fontId="1" fillId="0" borderId="0" xfId="19"/>
    <xf numFmtId="0" fontId="3" fillId="0" borderId="4" xfId="10" applyFont="1" applyBorder="1" applyAlignment="1">
      <alignment horizontal="center" vertical="center" wrapText="1"/>
    </xf>
    <xf numFmtId="0" fontId="3" fillId="0" borderId="4" xfId="10" applyFont="1" applyBorder="1" applyAlignment="1">
      <alignment vertical="center" wrapText="1"/>
    </xf>
    <xf numFmtId="0" fontId="3" fillId="0" borderId="9" xfId="1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>
      <alignment vertical="center"/>
    </xf>
    <xf numFmtId="43" fontId="0" fillId="2" borderId="4" xfId="3" applyFont="1" applyFill="1" applyBorder="1">
      <alignment vertical="center"/>
    </xf>
    <xf numFmtId="0" fontId="0" fillId="0" borderId="4" xfId="0" applyBorder="1">
      <alignment vertical="center"/>
    </xf>
    <xf numFmtId="0" fontId="0" fillId="0" borderId="4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0" fillId="3" borderId="4" xfId="0" applyFill="1" applyBorder="1">
      <alignment vertical="center"/>
    </xf>
    <xf numFmtId="43" fontId="0" fillId="3" borderId="4" xfId="3" applyFont="1" applyFill="1" applyBorder="1">
      <alignment vertical="center"/>
    </xf>
    <xf numFmtId="0" fontId="0" fillId="0" borderId="4" xfId="0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4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31" fillId="0" borderId="0" xfId="17">
      <alignment vertical="center"/>
    </xf>
    <xf numFmtId="0" fontId="31" fillId="0" borderId="0" xfId="17" applyAlignment="1">
      <alignment horizontal="center" vertical="center"/>
    </xf>
    <xf numFmtId="0" fontId="7" fillId="0" borderId="0" xfId="17" applyFont="1">
      <alignment vertical="center"/>
    </xf>
    <xf numFmtId="0" fontId="3" fillId="0" borderId="15" xfId="17" applyFont="1" applyBorder="1" applyAlignment="1">
      <alignment horizontal="left" vertical="center"/>
    </xf>
    <xf numFmtId="0" fontId="0" fillId="0" borderId="0" xfId="17" applyFont="1" applyAlignment="1">
      <alignment horizontal="center" vertical="center"/>
    </xf>
    <xf numFmtId="0" fontId="3" fillId="0" borderId="4" xfId="17" applyFont="1" applyBorder="1" applyAlignment="1">
      <alignment horizontal="center" vertical="center"/>
    </xf>
    <xf numFmtId="0" fontId="3" fillId="0" borderId="4" xfId="17" applyFont="1" applyBorder="1">
      <alignment vertical="center"/>
    </xf>
    <xf numFmtId="0" fontId="31" fillId="0" borderId="4" xfId="17" applyBorder="1" applyAlignment="1">
      <alignment horizontal="center" vertical="center"/>
    </xf>
    <xf numFmtId="0" fontId="31" fillId="0" borderId="4" xfId="17" applyBorder="1">
      <alignment vertical="center"/>
    </xf>
    <xf numFmtId="0" fontId="6" fillId="0" borderId="4" xfId="17" applyFont="1" applyBorder="1">
      <alignment vertical="center"/>
    </xf>
    <xf numFmtId="0" fontId="3" fillId="0" borderId="15" xfId="17" applyFont="1" applyBorder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3" fontId="3" fillId="5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right" wrapText="1"/>
    </xf>
    <xf numFmtId="43" fontId="3" fillId="6" borderId="1" xfId="0" applyNumberFormat="1" applyFont="1" applyFill="1" applyBorder="1" applyAlignment="1">
      <alignment horizontal="right" wrapText="1"/>
    </xf>
    <xf numFmtId="176" fontId="3" fillId="2" borderId="1" xfId="0" applyNumberFormat="1" applyFont="1" applyFill="1" applyBorder="1" applyAlignment="1">
      <alignment horizontal="right" wrapText="1"/>
    </xf>
    <xf numFmtId="49" fontId="3" fillId="2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right" wrapText="1"/>
    </xf>
    <xf numFmtId="43" fontId="3" fillId="6" borderId="4" xfId="0" applyNumberFormat="1" applyFont="1" applyFill="1" applyBorder="1" applyAlignment="1">
      <alignment horizontal="right" wrapText="1"/>
    </xf>
    <xf numFmtId="176" fontId="3" fillId="2" borderId="4" xfId="0" applyNumberFormat="1" applyFont="1" applyFill="1" applyBorder="1" applyAlignment="1">
      <alignment horizontal="right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49" fontId="3" fillId="2" borderId="13" xfId="0" applyNumberFormat="1" applyFon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right" wrapText="1"/>
    </xf>
    <xf numFmtId="176" fontId="3" fillId="2" borderId="1" xfId="0" applyNumberFormat="1" applyFont="1" applyFill="1" applyBorder="1" applyAlignment="1">
      <alignment horizontal="right"/>
    </xf>
    <xf numFmtId="176" fontId="3" fillId="2" borderId="4" xfId="0" applyNumberFormat="1" applyFont="1" applyFill="1" applyBorder="1" applyAlignment="1">
      <alignment horizontal="right"/>
    </xf>
    <xf numFmtId="182" fontId="3" fillId="2" borderId="4" xfId="0" applyNumberFormat="1" applyFont="1" applyFill="1" applyBorder="1" applyAlignment="1">
      <alignment horizontal="right" wrapText="1"/>
    </xf>
    <xf numFmtId="182" fontId="3" fillId="0" borderId="4" xfId="0" applyNumberFormat="1" applyFont="1" applyBorder="1" applyAlignment="1">
      <alignment wrapText="1"/>
    </xf>
    <xf numFmtId="182" fontId="0" fillId="0" borderId="4" xfId="0" applyNumberFormat="1" applyBorder="1" applyAlignment="1">
      <alignment wrapText="1"/>
    </xf>
    <xf numFmtId="0" fontId="0" fillId="0" borderId="0" xfId="0" applyAlignment="1">
      <alignment horizontal="center" vertical="center"/>
    </xf>
    <xf numFmtId="0" fontId="15" fillId="0" borderId="0" xfId="15" applyFont="1">
      <alignment vertical="center"/>
    </xf>
    <xf numFmtId="0" fontId="5" fillId="0" borderId="0" xfId="15" applyFont="1">
      <alignment vertical="center"/>
    </xf>
    <xf numFmtId="0" fontId="5" fillId="0" borderId="0" xfId="15" applyNumberFormat="1" applyFont="1" applyFill="1" applyBorder="1" applyAlignment="1">
      <alignment vertical="center"/>
    </xf>
    <xf numFmtId="0" fontId="5" fillId="0" borderId="0" xfId="15">
      <alignment vertical="center"/>
    </xf>
    <xf numFmtId="0" fontId="5" fillId="0" borderId="0" xfId="15" applyNumberFormat="1" applyFont="1" applyFill="1" applyBorder="1" applyAlignment="1">
      <alignment horizontal="center" vertical="center"/>
    </xf>
    <xf numFmtId="0" fontId="5" fillId="0" borderId="0" xfId="15" applyAlignment="1">
      <alignment horizontal="right" vertical="center"/>
    </xf>
    <xf numFmtId="49" fontId="5" fillId="0" borderId="0" xfId="15" applyNumberFormat="1" applyFont="1" applyFill="1" applyBorder="1" applyAlignment="1">
      <alignment vertical="center"/>
    </xf>
    <xf numFmtId="0" fontId="17" fillId="0" borderId="0" xfId="15" applyNumberFormat="1" applyFont="1" applyFill="1" applyBorder="1" applyAlignment="1">
      <alignment horizontal="right" vertical="center" wrapText="1"/>
    </xf>
    <xf numFmtId="0" fontId="17" fillId="0" borderId="0" xfId="15" applyNumberFormat="1" applyFont="1" applyFill="1" applyBorder="1" applyAlignment="1">
      <alignment horizontal="center" vertical="center" wrapText="1"/>
    </xf>
    <xf numFmtId="49" fontId="17" fillId="0" borderId="0" xfId="15" applyNumberFormat="1" applyFont="1" applyFill="1" applyBorder="1" applyAlignment="1">
      <alignment horizontal="center" vertical="center" wrapText="1"/>
    </xf>
    <xf numFmtId="0" fontId="10" fillId="0" borderId="0" xfId="15" applyNumberFormat="1" applyFont="1" applyFill="1" applyBorder="1" applyAlignment="1">
      <alignment horizontal="right" vertical="center" wrapText="1"/>
    </xf>
    <xf numFmtId="0" fontId="18" fillId="0" borderId="4" xfId="15" applyNumberFormat="1" applyFont="1" applyFill="1" applyBorder="1" applyAlignment="1">
      <alignment horizontal="center" vertical="center" wrapText="1"/>
    </xf>
    <xf numFmtId="49" fontId="18" fillId="0" borderId="4" xfId="15" applyNumberFormat="1" applyFont="1" applyFill="1" applyBorder="1" applyAlignment="1">
      <alignment horizontal="center" vertical="center" wrapText="1"/>
    </xf>
    <xf numFmtId="43" fontId="19" fillId="5" borderId="12" xfId="15" applyNumberFormat="1" applyFont="1" applyFill="1" applyBorder="1" applyAlignment="1">
      <alignment horizontal="right" vertical="center" wrapText="1"/>
    </xf>
    <xf numFmtId="43" fontId="19" fillId="5" borderId="4" xfId="3" applyNumberFormat="1" applyFont="1" applyFill="1" applyBorder="1">
      <alignment vertical="center"/>
    </xf>
    <xf numFmtId="0" fontId="19" fillId="0" borderId="4" xfId="15" applyNumberFormat="1" applyFont="1" applyFill="1" applyBorder="1" applyAlignment="1">
      <alignment horizontal="center" vertical="center" wrapText="1"/>
    </xf>
    <xf numFmtId="0" fontId="19" fillId="0" borderId="4" xfId="15" applyNumberFormat="1" applyFont="1" applyFill="1" applyBorder="1" applyAlignment="1">
      <alignment horizontal="left" vertical="center" wrapText="1"/>
    </xf>
    <xf numFmtId="43" fontId="19" fillId="5" borderId="4" xfId="15" applyNumberFormat="1" applyFont="1" applyFill="1" applyBorder="1" applyAlignment="1">
      <alignment horizontal="right" vertical="center" wrapText="1"/>
    </xf>
    <xf numFmtId="49" fontId="19" fillId="0" borderId="4" xfId="15" applyNumberFormat="1" applyFont="1" applyFill="1" applyBorder="1" applyAlignment="1">
      <alignment horizontal="center" vertical="center" wrapText="1"/>
    </xf>
    <xf numFmtId="43" fontId="20" fillId="5" borderId="4" xfId="3" applyNumberFormat="1" applyFont="1" applyFill="1" applyBorder="1" applyAlignment="1">
      <alignment vertical="center" wrapText="1"/>
    </xf>
    <xf numFmtId="0" fontId="20" fillId="0" borderId="4" xfId="15" applyNumberFormat="1" applyFont="1" applyFill="1" applyBorder="1" applyAlignment="1">
      <alignment horizontal="center" vertical="center" wrapText="1"/>
    </xf>
    <xf numFmtId="0" fontId="20" fillId="0" borderId="4" xfId="15" applyNumberFormat="1" applyFont="1" applyFill="1" applyBorder="1" applyAlignment="1">
      <alignment horizontal="left" vertical="center" wrapText="1"/>
    </xf>
    <xf numFmtId="0" fontId="20" fillId="0" borderId="4" xfId="15" applyNumberFormat="1" applyFont="1" applyFill="1" applyBorder="1" applyAlignment="1">
      <alignment vertical="center" wrapText="1"/>
    </xf>
    <xf numFmtId="49" fontId="20" fillId="0" borderId="4" xfId="15" applyNumberFormat="1" applyFont="1" applyFill="1" applyBorder="1" applyAlignment="1">
      <alignment horizontal="center" vertical="center" wrapText="1"/>
    </xf>
    <xf numFmtId="43" fontId="20" fillId="0" borderId="4" xfId="3" applyNumberFormat="1" applyFont="1" applyFill="1" applyBorder="1" applyAlignment="1">
      <alignment vertical="center" wrapText="1"/>
    </xf>
    <xf numFmtId="43" fontId="20" fillId="5" borderId="4" xfId="15" applyNumberFormat="1" applyFont="1" applyFill="1" applyBorder="1" applyAlignment="1">
      <alignment horizontal="right" vertical="center" wrapText="1"/>
    </xf>
    <xf numFmtId="0" fontId="20" fillId="0" borderId="4" xfId="15" applyNumberFormat="1" applyFont="1" applyFill="1" applyBorder="1" applyAlignment="1">
      <alignment horizontal="left" vertical="center" wrapText="1" shrinkToFit="1"/>
    </xf>
    <xf numFmtId="0" fontId="20" fillId="5" borderId="4" xfId="15" applyNumberFormat="1" applyFont="1" applyFill="1" applyBorder="1" applyAlignment="1">
      <alignment horizontal="right" vertical="center" wrapText="1"/>
    </xf>
    <xf numFmtId="49" fontId="20" fillId="0" borderId="12" xfId="15" applyNumberFormat="1" applyFont="1" applyFill="1" applyBorder="1" applyAlignment="1">
      <alignment horizontal="center" vertical="center" wrapText="1"/>
    </xf>
    <xf numFmtId="0" fontId="20" fillId="0" borderId="13" xfId="15" applyNumberFormat="1" applyFont="1" applyFill="1" applyBorder="1" applyAlignment="1">
      <alignment horizontal="left" vertical="center" wrapText="1"/>
    </xf>
    <xf numFmtId="0" fontId="14" fillId="0" borderId="4" xfId="15" applyNumberFormat="1" applyFont="1" applyFill="1" applyBorder="1" applyAlignment="1">
      <alignment horizontal="center" vertical="center" wrapText="1"/>
    </xf>
    <xf numFmtId="0" fontId="14" fillId="0" borderId="4" xfId="15" applyNumberFormat="1" applyFont="1" applyFill="1" applyBorder="1" applyAlignment="1">
      <alignment horizontal="left" vertical="center" wrapText="1"/>
    </xf>
    <xf numFmtId="49" fontId="14" fillId="0" borderId="4" xfId="15" applyNumberFormat="1" applyFont="1" applyFill="1" applyBorder="1" applyAlignment="1">
      <alignment horizontal="center" vertical="center" wrapText="1"/>
    </xf>
    <xf numFmtId="0" fontId="20" fillId="0" borderId="12" xfId="15" applyNumberFormat="1" applyFont="1" applyFill="1" applyBorder="1" applyAlignment="1">
      <alignment horizontal="left" vertical="center" wrapText="1"/>
    </xf>
    <xf numFmtId="0" fontId="20" fillId="0" borderId="9" xfId="15" applyNumberFormat="1" applyFont="1" applyFill="1" applyBorder="1" applyAlignment="1">
      <alignment horizontal="left" vertical="center" wrapText="1"/>
    </xf>
    <xf numFmtId="43" fontId="14" fillId="5" borderId="4" xfId="15" applyNumberFormat="1" applyFont="1" applyFill="1" applyBorder="1" applyAlignment="1">
      <alignment horizontal="right" vertical="center" wrapText="1"/>
    </xf>
    <xf numFmtId="43" fontId="20" fillId="0" borderId="4" xfId="15" applyNumberFormat="1" applyFont="1" applyFill="1" applyBorder="1" applyAlignment="1">
      <alignment vertical="center"/>
    </xf>
    <xf numFmtId="49" fontId="19" fillId="0" borderId="4" xfId="15" applyNumberFormat="1" applyFont="1" applyFill="1" applyBorder="1" applyAlignment="1">
      <alignment horizontal="left" vertical="center" wrapText="1"/>
    </xf>
    <xf numFmtId="0" fontId="19" fillId="5" borderId="16" xfId="15" applyNumberFormat="1" applyFont="1" applyFill="1" applyBorder="1" applyAlignment="1">
      <alignment horizontal="right" vertical="center" wrapText="1"/>
    </xf>
    <xf numFmtId="49" fontId="20" fillId="0" borderId="4" xfId="15" applyNumberFormat="1" applyFont="1" applyFill="1" applyBorder="1" applyAlignment="1">
      <alignment vertical="center" wrapText="1"/>
    </xf>
    <xf numFmtId="0" fontId="20" fillId="5" borderId="16" xfId="15" applyNumberFormat="1" applyFont="1" applyFill="1" applyBorder="1" applyAlignment="1">
      <alignment horizontal="right" vertical="center" wrapText="1"/>
    </xf>
    <xf numFmtId="0" fontId="19" fillId="0" borderId="4" xfId="15" applyNumberFormat="1" applyFont="1" applyFill="1" applyBorder="1" applyAlignment="1">
      <alignment vertical="center" wrapText="1"/>
    </xf>
    <xf numFmtId="0" fontId="5" fillId="0" borderId="0" xfId="15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183" fontId="0" fillId="5" borderId="4" xfId="3" applyNumberFormat="1" applyFont="1" applyFill="1" applyBorder="1">
      <alignment vertical="center"/>
    </xf>
    <xf numFmtId="49" fontId="0" fillId="0" borderId="17" xfId="0" applyNumberFormat="1" applyBorder="1" applyAlignment="1">
      <alignment vertical="center" wrapText="1"/>
    </xf>
    <xf numFmtId="183" fontId="0" fillId="0" borderId="4" xfId="3" applyNumberFormat="1" applyFont="1" applyBorder="1">
      <alignment vertical="center"/>
    </xf>
    <xf numFmtId="183" fontId="3" fillId="5" borderId="4" xfId="3" applyNumberFormat="1" applyFont="1" applyFill="1" applyBorder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183" fontId="0" fillId="0" borderId="0" xfId="3" applyNumberFormat="1" applyFont="1">
      <alignment vertical="center"/>
    </xf>
    <xf numFmtId="183" fontId="0" fillId="5" borderId="0" xfId="3" applyNumberFormat="1" applyFont="1" applyFill="1">
      <alignment vertical="center"/>
    </xf>
    <xf numFmtId="43" fontId="0" fillId="0" borderId="4" xfId="3" applyFont="1" applyBorder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/>
    </xf>
    <xf numFmtId="0" fontId="11" fillId="0" borderId="0" xfId="0" applyFont="1" applyBorder="1" applyAlignment="1"/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43" fontId="3" fillId="0" borderId="4" xfId="3" applyFont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0" fontId="11" fillId="0" borderId="15" xfId="0" applyFont="1" applyBorder="1" applyAlignment="1">
      <alignment horizontal="right"/>
    </xf>
    <xf numFmtId="0" fontId="11" fillId="0" borderId="15" xfId="0" applyFont="1" applyBorder="1" applyAlignment="1"/>
    <xf numFmtId="43" fontId="3" fillId="5" borderId="4" xfId="3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 indent="1"/>
    </xf>
    <xf numFmtId="0" fontId="6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 wrapText="1"/>
    </xf>
    <xf numFmtId="43" fontId="11" fillId="5" borderId="4" xfId="3" applyFont="1" applyFill="1" applyBorder="1" applyAlignment="1">
      <alignment horizontal="right" vertical="center"/>
    </xf>
    <xf numFmtId="0" fontId="1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left" vertical="center" wrapText="1" indent="1"/>
    </xf>
    <xf numFmtId="43" fontId="11" fillId="5" borderId="4" xfId="3" applyFont="1" applyFill="1" applyBorder="1" applyAlignment="1">
      <alignment horizontal="right" vertical="center" wrapText="1"/>
    </xf>
    <xf numFmtId="43" fontId="11" fillId="0" borderId="16" xfId="3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 indent="3"/>
    </xf>
    <xf numFmtId="0" fontId="0" fillId="0" borderId="4" xfId="0" applyFont="1" applyBorder="1" applyAlignment="1" applyProtection="1">
      <alignment horizontal="center" vertical="center" wrapText="1"/>
      <protection locked="0"/>
    </xf>
    <xf numFmtId="43" fontId="11" fillId="0" borderId="4" xfId="3" applyFont="1" applyBorder="1" applyAlignment="1" applyProtection="1">
      <alignment horizontal="right" vertical="center" wrapText="1"/>
      <protection locked="0"/>
    </xf>
    <xf numFmtId="43" fontId="11" fillId="0" borderId="9" xfId="3" applyFont="1" applyBorder="1" applyAlignment="1" applyProtection="1">
      <alignment horizontal="right" vertical="center" wrapText="1"/>
      <protection locked="0"/>
    </xf>
    <xf numFmtId="0" fontId="13" fillId="0" borderId="4" xfId="0" applyFont="1" applyBorder="1" applyAlignment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>
      <alignment horizontal="left" vertical="center" wrapText="1" indent="2"/>
    </xf>
    <xf numFmtId="0" fontId="0" fillId="0" borderId="4" xfId="0" applyFont="1" applyBorder="1" applyAlignment="1">
      <alignment horizontal="left" vertical="center" wrapText="1" indent="4"/>
    </xf>
    <xf numFmtId="43" fontId="11" fillId="0" borderId="16" xfId="3" applyFont="1" applyBorder="1" applyAlignment="1">
      <alignment horizontal="right" vertical="center" wrapText="1"/>
    </xf>
    <xf numFmtId="43" fontId="11" fillId="0" borderId="4" xfId="3" applyFont="1" applyBorder="1" applyAlignment="1">
      <alignment horizontal="right" vertical="center" wrapText="1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0" fontId="11" fillId="0" borderId="9" xfId="0" applyFont="1" applyBorder="1" applyAlignment="1" applyProtection="1">
      <alignment horizontal="right" vertical="center" wrapText="1"/>
      <protection locked="0"/>
    </xf>
    <xf numFmtId="0" fontId="22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43" fontId="0" fillId="5" borderId="4" xfId="0" applyNumberFormat="1" applyFill="1" applyBorder="1" applyProtection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Protection="1">
      <alignment vertical="center"/>
    </xf>
    <xf numFmtId="0" fontId="0" fillId="0" borderId="4" xfId="0" applyBorder="1" applyAlignment="1" applyProtection="1">
      <alignment horizontal="left" vertical="center" indent="1"/>
    </xf>
    <xf numFmtId="0" fontId="0" fillId="0" borderId="4" xfId="0" applyFont="1" applyBorder="1" applyAlignment="1" applyProtection="1">
      <alignment horizontal="left" vertical="center" indent="1"/>
    </xf>
    <xf numFmtId="0" fontId="0" fillId="0" borderId="4" xfId="0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43" fontId="0" fillId="0" borderId="4" xfId="0" applyNumberFormat="1" applyBorder="1" applyProtection="1">
      <alignment vertical="center"/>
      <protection locked="0"/>
    </xf>
    <xf numFmtId="0" fontId="11" fillId="0" borderId="0" xfId="0" applyFont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43" fontId="3" fillId="5" borderId="4" xfId="3" applyFont="1" applyFill="1" applyBorder="1" applyAlignment="1">
      <alignment horizontal="right" vertical="center"/>
    </xf>
    <xf numFmtId="177" fontId="11" fillId="0" borderId="4" xfId="0" applyNumberFormat="1" applyFont="1" applyFill="1" applyBorder="1" applyAlignment="1">
      <alignment horizontal="left" vertical="center" wrapText="1" indent="1"/>
    </xf>
    <xf numFmtId="49" fontId="11" fillId="0" borderId="4" xfId="0" applyNumberFormat="1" applyFont="1" applyFill="1" applyBorder="1" applyAlignment="1">
      <alignment horizontal="left" vertical="center" wrapText="1" indent="1"/>
    </xf>
    <xf numFmtId="43" fontId="3" fillId="2" borderId="4" xfId="3" applyFont="1" applyFill="1" applyBorder="1" applyAlignment="1">
      <alignment horizontal="right" vertical="center"/>
    </xf>
    <xf numFmtId="0" fontId="0" fillId="2" borderId="4" xfId="0" applyFont="1" applyFill="1" applyBorder="1">
      <alignment vertical="center"/>
    </xf>
    <xf numFmtId="0" fontId="11" fillId="0" borderId="4" xfId="0" applyFont="1" applyFill="1" applyBorder="1" applyAlignment="1">
      <alignment horizontal="left" vertical="center" wrapText="1" indent="1"/>
    </xf>
    <xf numFmtId="0" fontId="11" fillId="0" borderId="4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 applyProtection="1">
      <protection locked="0"/>
    </xf>
    <xf numFmtId="49" fontId="22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11" fillId="0" borderId="0" xfId="0" applyFont="1" applyProtection="1">
      <alignment vertical="center"/>
    </xf>
    <xf numFmtId="0" fontId="11" fillId="0" borderId="0" xfId="0" applyFont="1">
      <alignment vertical="center"/>
    </xf>
    <xf numFmtId="0" fontId="0" fillId="0" borderId="15" xfId="0" applyFont="1" applyBorder="1" applyAlignment="1" applyProtection="1">
      <alignment horizontal="right" vertical="center"/>
    </xf>
    <xf numFmtId="0" fontId="11" fillId="0" borderId="4" xfId="0" applyFont="1" applyBorder="1" applyAlignment="1" applyProtection="1">
      <alignment horizontal="center" vertical="center" wrapText="1"/>
    </xf>
    <xf numFmtId="57" fontId="11" fillId="0" borderId="4" xfId="0" applyNumberFormat="1" applyFont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183" fontId="11" fillId="5" borderId="4" xfId="3" applyNumberFormat="1" applyFont="1" applyFill="1" applyBorder="1" applyAlignment="1" applyProtection="1">
      <alignment horizontal="center" vertical="center" wrapText="1"/>
    </xf>
    <xf numFmtId="183" fontId="11" fillId="5" borderId="4" xfId="3" applyNumberFormat="1" applyFont="1" applyFill="1" applyBorder="1" applyAlignment="1" applyProtection="1">
      <alignment vertical="center"/>
    </xf>
    <xf numFmtId="0" fontId="0" fillId="0" borderId="4" xfId="0" applyBorder="1" applyAlignment="1" applyProtection="1">
      <alignment horizontal="left" vertical="center" wrapText="1"/>
      <protection locked="0"/>
    </xf>
    <xf numFmtId="183" fontId="11" fillId="0" borderId="4" xfId="3" applyNumberFormat="1" applyFont="1" applyBorder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 shrinkToFit="1"/>
      <protection locked="0"/>
    </xf>
    <xf numFmtId="183" fontId="11" fillId="5" borderId="4" xfId="3" applyNumberFormat="1" applyFont="1" applyFill="1" applyBorder="1" applyProtection="1">
      <alignment vertical="center"/>
    </xf>
    <xf numFmtId="183" fontId="11" fillId="0" borderId="4" xfId="3" applyNumberFormat="1" applyFont="1" applyBorder="1" applyProtection="1">
      <alignment vertical="center"/>
    </xf>
    <xf numFmtId="183" fontId="0" fillId="0" borderId="4" xfId="3" applyNumberFormat="1" applyFont="1" applyBorder="1" applyProtection="1">
      <alignment vertical="center"/>
      <protection locked="0"/>
    </xf>
    <xf numFmtId="183" fontId="11" fillId="0" borderId="4" xfId="3" applyNumberFormat="1" applyFont="1" applyFill="1" applyBorder="1" applyAlignment="1" applyProtection="1">
      <alignment vertical="center" wrapText="1"/>
      <protection locked="0"/>
    </xf>
    <xf numFmtId="183" fontId="11" fillId="5" borderId="16" xfId="3" applyNumberFormat="1" applyFont="1" applyFill="1" applyBorder="1" applyProtection="1">
      <alignment vertical="center"/>
    </xf>
    <xf numFmtId="0" fontId="4" fillId="0" borderId="0" xfId="0" applyFo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0" fillId="0" borderId="4" xfId="15" quotePrefix="1" applyNumberFormat="1" applyFont="1" applyFill="1" applyBorder="1" applyAlignment="1">
      <alignment horizontal="center" vertical="center" wrapText="1"/>
    </xf>
    <xf numFmtId="49" fontId="20" fillId="0" borderId="4" xfId="15" quotePrefix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3" fillId="0" borderId="15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shrinkToFit="1"/>
    </xf>
    <xf numFmtId="0" fontId="11" fillId="0" borderId="3" xfId="0" applyFont="1" applyBorder="1" applyAlignment="1" applyProtection="1">
      <alignment horizontal="left" vertical="center" shrinkToFit="1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24" fillId="0" borderId="1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3" fontId="3" fillId="0" borderId="12" xfId="3" applyFont="1" applyBorder="1" applyAlignment="1">
      <alignment horizontal="center" vertical="center" wrapText="1"/>
    </xf>
    <xf numFmtId="43" fontId="3" fillId="0" borderId="13" xfId="3" applyFont="1" applyBorder="1" applyAlignment="1">
      <alignment horizontal="center" vertical="center" wrapText="1"/>
    </xf>
    <xf numFmtId="43" fontId="3" fillId="0" borderId="9" xfId="3" applyFont="1" applyBorder="1" applyAlignment="1">
      <alignment horizontal="center" vertical="center" wrapText="1"/>
    </xf>
    <xf numFmtId="43" fontId="3" fillId="2" borderId="12" xfId="3" applyFont="1" applyFill="1" applyBorder="1" applyAlignment="1">
      <alignment horizontal="center" vertical="center" wrapText="1"/>
    </xf>
    <xf numFmtId="43" fontId="3" fillId="2" borderId="13" xfId="3" applyFont="1" applyFill="1" applyBorder="1" applyAlignment="1">
      <alignment horizontal="center" vertical="center" wrapText="1"/>
    </xf>
    <xf numFmtId="43" fontId="3" fillId="2" borderId="9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0" xfId="15" applyNumberFormat="1" applyFont="1" applyFill="1" applyBorder="1" applyAlignment="1">
      <alignment horizontal="center" vertical="center" wrapText="1"/>
    </xf>
    <xf numFmtId="0" fontId="10" fillId="0" borderId="15" xfId="15" applyNumberFormat="1" applyFont="1" applyFill="1" applyBorder="1" applyAlignment="1">
      <alignment horizontal="left" vertical="center" wrapText="1"/>
    </xf>
    <xf numFmtId="0" fontId="18" fillId="0" borderId="4" xfId="15" applyNumberFormat="1" applyFont="1" applyFill="1" applyBorder="1" applyAlignment="1">
      <alignment horizontal="center" vertical="center"/>
    </xf>
    <xf numFmtId="0" fontId="18" fillId="0" borderId="4" xfId="15" applyNumberFormat="1" applyFont="1" applyFill="1" applyBorder="1" applyAlignment="1">
      <alignment horizontal="center" vertical="center" wrapText="1"/>
    </xf>
    <xf numFmtId="0" fontId="19" fillId="0" borderId="1" xfId="15" applyNumberFormat="1" applyFont="1" applyFill="1" applyBorder="1" applyAlignment="1">
      <alignment horizontal="center" vertical="center" wrapText="1"/>
    </xf>
    <xf numFmtId="0" fontId="19" fillId="0" borderId="2" xfId="15" applyNumberFormat="1" applyFont="1" applyFill="1" applyBorder="1" applyAlignment="1">
      <alignment horizontal="center" vertical="center" wrapText="1"/>
    </xf>
    <xf numFmtId="0" fontId="19" fillId="0" borderId="3" xfId="15" applyNumberFormat="1" applyFont="1" applyFill="1" applyBorder="1" applyAlignment="1">
      <alignment horizontal="center" vertical="center" wrapText="1"/>
    </xf>
    <xf numFmtId="0" fontId="19" fillId="0" borderId="5" xfId="15" applyNumberFormat="1" applyFont="1" applyFill="1" applyBorder="1" applyAlignment="1">
      <alignment horizontal="center" vertical="center" wrapText="1"/>
    </xf>
    <xf numFmtId="0" fontId="19" fillId="0" borderId="14" xfId="15" applyNumberFormat="1" applyFont="1" applyFill="1" applyBorder="1" applyAlignment="1">
      <alignment horizontal="center" vertical="center" wrapText="1"/>
    </xf>
    <xf numFmtId="0" fontId="19" fillId="0" borderId="6" xfId="15" applyNumberFormat="1" applyFont="1" applyFill="1" applyBorder="1" applyAlignment="1">
      <alignment horizontal="center" vertical="center" wrapText="1"/>
    </xf>
    <xf numFmtId="0" fontId="20" fillId="0" borderId="4" xfId="15" applyNumberFormat="1" applyFont="1" applyFill="1" applyBorder="1" applyAlignment="1">
      <alignment horizontal="center" vertical="center" wrapText="1"/>
    </xf>
    <xf numFmtId="0" fontId="20" fillId="0" borderId="12" xfId="15" applyNumberFormat="1" applyFont="1" applyFill="1" applyBorder="1" applyAlignment="1">
      <alignment horizontal="center" vertical="center" wrapText="1"/>
    </xf>
    <xf numFmtId="0" fontId="20" fillId="0" borderId="13" xfId="15" applyNumberFormat="1" applyFont="1" applyFill="1" applyBorder="1" applyAlignment="1">
      <alignment horizontal="center" vertical="center" wrapText="1"/>
    </xf>
    <xf numFmtId="0" fontId="20" fillId="0" borderId="9" xfId="15" applyNumberFormat="1" applyFont="1" applyFill="1" applyBorder="1" applyAlignment="1">
      <alignment horizontal="center" vertical="center" wrapText="1"/>
    </xf>
    <xf numFmtId="0" fontId="19" fillId="0" borderId="12" xfId="15" applyNumberFormat="1" applyFont="1" applyFill="1" applyBorder="1" applyAlignment="1">
      <alignment horizontal="center" vertical="center" wrapText="1"/>
    </xf>
    <xf numFmtId="0" fontId="19" fillId="0" borderId="13" xfId="15" applyNumberFormat="1" applyFont="1" applyFill="1" applyBorder="1" applyAlignment="1">
      <alignment horizontal="center" vertical="center" wrapText="1"/>
    </xf>
    <xf numFmtId="0" fontId="19" fillId="0" borderId="9" xfId="15" applyNumberFormat="1" applyFont="1" applyFill="1" applyBorder="1" applyAlignment="1">
      <alignment horizontal="center" vertical="center" wrapText="1"/>
    </xf>
    <xf numFmtId="0" fontId="19" fillId="0" borderId="4" xfId="15" applyNumberFormat="1" applyFont="1" applyFill="1" applyBorder="1" applyAlignment="1">
      <alignment horizontal="center" vertical="center" wrapText="1"/>
    </xf>
    <xf numFmtId="49" fontId="20" fillId="0" borderId="4" xfId="15" applyNumberFormat="1" applyFont="1" applyFill="1" applyBorder="1" applyAlignment="1">
      <alignment horizontal="center" vertical="center" wrapText="1"/>
    </xf>
    <xf numFmtId="49" fontId="20" fillId="0" borderId="12" xfId="15" applyNumberFormat="1" applyFont="1" applyFill="1" applyBorder="1" applyAlignment="1">
      <alignment horizontal="center" vertical="center" wrapText="1"/>
    </xf>
    <xf numFmtId="49" fontId="20" fillId="0" borderId="13" xfId="15" applyNumberFormat="1" applyFont="1" applyFill="1" applyBorder="1" applyAlignment="1">
      <alignment horizontal="center" vertical="center" wrapText="1"/>
    </xf>
    <xf numFmtId="49" fontId="20" fillId="0" borderId="9" xfId="15" applyNumberFormat="1" applyFont="1" applyFill="1" applyBorder="1" applyAlignment="1">
      <alignment horizontal="center" vertical="center" wrapText="1"/>
    </xf>
    <xf numFmtId="0" fontId="20" fillId="0" borderId="4" xfId="15" applyNumberFormat="1" applyFont="1" applyFill="1" applyBorder="1" applyAlignment="1">
      <alignment vertical="center" wrapText="1"/>
    </xf>
    <xf numFmtId="0" fontId="20" fillId="0" borderId="4" xfId="15" applyNumberFormat="1" applyFont="1" applyFill="1" applyBorder="1" applyAlignment="1">
      <alignment horizontal="left" vertical="center" wrapText="1"/>
    </xf>
    <xf numFmtId="0" fontId="20" fillId="0" borderId="12" xfId="15" applyNumberFormat="1" applyFont="1" applyFill="1" applyBorder="1" applyAlignment="1">
      <alignment horizontal="left" vertical="center" wrapText="1"/>
    </xf>
    <xf numFmtId="0" fontId="20" fillId="0" borderId="13" xfId="15" applyNumberFormat="1" applyFont="1" applyFill="1" applyBorder="1" applyAlignment="1">
      <alignment horizontal="left" vertical="center" wrapText="1"/>
    </xf>
    <xf numFmtId="0" fontId="20" fillId="0" borderId="9" xfId="15" applyNumberFormat="1" applyFont="1" applyFill="1" applyBorder="1" applyAlignment="1">
      <alignment horizontal="left" vertical="center" wrapText="1"/>
    </xf>
    <xf numFmtId="0" fontId="18" fillId="0" borderId="12" xfId="15" applyNumberFormat="1" applyFont="1" applyFill="1" applyBorder="1" applyAlignment="1">
      <alignment horizontal="right" vertical="center"/>
    </xf>
    <xf numFmtId="0" fontId="18" fillId="0" borderId="13" xfId="15" applyNumberFormat="1" applyFont="1" applyFill="1" applyBorder="1" applyAlignment="1">
      <alignment horizontal="right" vertical="center"/>
    </xf>
    <xf numFmtId="0" fontId="18" fillId="0" borderId="9" xfId="15" applyNumberFormat="1" applyFont="1" applyFill="1" applyBorder="1" applyAlignment="1">
      <alignment horizontal="right" vertical="center"/>
    </xf>
    <xf numFmtId="43" fontId="20" fillId="5" borderId="4" xfId="3" applyFont="1" applyFill="1" applyBorder="1" applyAlignment="1">
      <alignment horizontal="right" vertical="center" wrapText="1"/>
    </xf>
    <xf numFmtId="43" fontId="20" fillId="5" borderId="4" xfId="15" applyNumberFormat="1" applyFont="1" applyFill="1" applyBorder="1" applyAlignment="1">
      <alignment horizontal="right" vertical="center" wrapText="1"/>
    </xf>
    <xf numFmtId="0" fontId="20" fillId="5" borderId="4" xfId="15" applyNumberFormat="1" applyFont="1" applyFill="1" applyBorder="1" applyAlignment="1">
      <alignment horizontal="right" vertical="center" wrapText="1"/>
    </xf>
    <xf numFmtId="43" fontId="20" fillId="5" borderId="12" xfId="15" applyNumberFormat="1" applyFont="1" applyFill="1" applyBorder="1" applyAlignment="1">
      <alignment horizontal="right" vertical="center" wrapText="1"/>
    </xf>
    <xf numFmtId="0" fontId="20" fillId="5" borderId="13" xfId="15" applyNumberFormat="1" applyFont="1" applyFill="1" applyBorder="1" applyAlignment="1">
      <alignment horizontal="right" vertical="center" wrapText="1"/>
    </xf>
    <xf numFmtId="0" fontId="20" fillId="5" borderId="9" xfId="15" applyNumberFormat="1" applyFont="1" applyFill="1" applyBorder="1" applyAlignment="1">
      <alignment horizontal="right" vertical="center" wrapText="1"/>
    </xf>
    <xf numFmtId="43" fontId="20" fillId="5" borderId="12" xfId="15" applyNumberFormat="1" applyFont="1" applyFill="1" applyBorder="1" applyAlignment="1">
      <alignment horizontal="center" vertical="center" wrapText="1"/>
    </xf>
    <xf numFmtId="0" fontId="20" fillId="5" borderId="13" xfId="15" applyNumberFormat="1" applyFont="1" applyFill="1" applyBorder="1" applyAlignment="1">
      <alignment horizontal="center" vertical="center" wrapText="1"/>
    </xf>
    <xf numFmtId="0" fontId="20" fillId="5" borderId="9" xfId="15" applyNumberFormat="1" applyFont="1" applyFill="1" applyBorder="1" applyAlignment="1">
      <alignment horizontal="center" vertical="center" wrapText="1"/>
    </xf>
    <xf numFmtId="0" fontId="18" fillId="0" borderId="12" xfId="15" applyFont="1" applyBorder="1" applyAlignment="1">
      <alignment horizontal="center" vertical="center" wrapText="1"/>
    </xf>
    <xf numFmtId="0" fontId="18" fillId="0" borderId="13" xfId="15" applyFont="1" applyBorder="1" applyAlignment="1">
      <alignment horizontal="center" vertical="center"/>
    </xf>
    <xf numFmtId="0" fontId="18" fillId="0" borderId="9" xfId="15" applyFont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8" fillId="0" borderId="0" xfId="17" applyFont="1" applyAlignment="1">
      <alignment horizontal="center" vertical="center"/>
    </xf>
    <xf numFmtId="0" fontId="3" fillId="0" borderId="4" xfId="17" applyFont="1" applyBorder="1" applyAlignment="1">
      <alignment horizontal="center" vertical="center"/>
    </xf>
    <xf numFmtId="0" fontId="3" fillId="0" borderId="12" xfId="17" applyFont="1" applyBorder="1" applyAlignment="1">
      <alignment horizontal="center" vertical="center" wrapText="1"/>
    </xf>
    <xf numFmtId="0" fontId="3" fillId="0" borderId="9" xfId="17" applyFont="1" applyBorder="1" applyAlignment="1">
      <alignment horizontal="center" vertical="center" wrapText="1"/>
    </xf>
    <xf numFmtId="0" fontId="3" fillId="0" borderId="4" xfId="17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4" xfId="15" applyFont="1" applyBorder="1" applyAlignment="1">
      <alignment horizontal="center" vertical="center" wrapText="1"/>
    </xf>
    <xf numFmtId="0" fontId="5" fillId="0" borderId="12" xfId="15" applyFont="1" applyBorder="1" applyAlignment="1">
      <alignment horizontal="center" vertical="center" wrapText="1"/>
    </xf>
    <xf numFmtId="0" fontId="2" fillId="0" borderId="0" xfId="10" applyFont="1" applyAlignment="1">
      <alignment horizontal="center" vertical="center" wrapText="1"/>
    </xf>
    <xf numFmtId="0" fontId="0" fillId="0" borderId="0" xfId="10" applyFont="1" applyAlignment="1">
      <alignment horizontal="center" vertical="center" wrapText="1"/>
    </xf>
    <xf numFmtId="0" fontId="3" fillId="0" borderId="1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 wrapText="1"/>
    </xf>
    <xf numFmtId="0" fontId="3" fillId="0" borderId="1" xfId="10" applyFont="1" applyBorder="1" applyAlignment="1">
      <alignment horizontal="left" vertical="top" wrapText="1"/>
    </xf>
    <xf numFmtId="0" fontId="3" fillId="0" borderId="2" xfId="10" applyFont="1" applyBorder="1" applyAlignment="1">
      <alignment horizontal="left" vertical="top" wrapText="1"/>
    </xf>
    <xf numFmtId="0" fontId="3" fillId="0" borderId="3" xfId="10" applyFont="1" applyBorder="1" applyAlignment="1">
      <alignment horizontal="left" vertical="top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3" xfId="10" applyFont="1" applyBorder="1" applyAlignment="1">
      <alignment horizontal="left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12" xfId="10" applyFont="1" applyBorder="1" applyAlignment="1">
      <alignment horizontal="center" vertical="center" wrapText="1"/>
    </xf>
    <xf numFmtId="0" fontId="3" fillId="0" borderId="13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6" xfId="10" applyFont="1" applyBorder="1" applyAlignment="1">
      <alignment horizontal="center" vertical="center" wrapText="1"/>
    </xf>
    <xf numFmtId="0" fontId="3" fillId="0" borderId="7" xfId="10" applyFont="1" applyBorder="1" applyAlignment="1">
      <alignment horizontal="center" vertical="center" wrapText="1"/>
    </xf>
    <xf numFmtId="0" fontId="3" fillId="0" borderId="8" xfId="10" applyFont="1" applyBorder="1" applyAlignment="1">
      <alignment horizontal="center" vertical="center" wrapText="1"/>
    </xf>
    <xf numFmtId="0" fontId="3" fillId="0" borderId="10" xfId="10" applyFont="1" applyBorder="1" applyAlignment="1">
      <alignment horizontal="center" vertical="center" wrapText="1"/>
    </xf>
    <xf numFmtId="0" fontId="3" fillId="0" borderId="11" xfId="10" applyFont="1" applyBorder="1" applyAlignment="1">
      <alignment horizontal="center" vertical="center" wrapText="1"/>
    </xf>
  </cellXfs>
  <cellStyles count="38">
    <cellStyle name="差_1、茶厂设备更新" xfId="1"/>
    <cellStyle name="差_2020年部门预算编制草表(2019-10-11)" xfId="12"/>
    <cellStyle name="差_8、九江金蕾中草药有限公司中草药种" xfId="13"/>
    <cellStyle name="差_9、九江柴新种养专业合作社养殖龙虾、种植蔬菜黄豆" xfId="6"/>
    <cellStyle name="差_城门卫生院2019年部门预算编制草表" xfId="7"/>
    <cellStyle name="差_欠脚下村庄整治" xfId="2"/>
    <cellStyle name="常规" xfId="0" builtinId="0"/>
    <cellStyle name="常规 10" xfId="11"/>
    <cellStyle name="常规 11" xfId="14"/>
    <cellStyle name="常规 12" xfId="8"/>
    <cellStyle name="常规 2" xfId="15"/>
    <cellStyle name="常规 2 2" xfId="10"/>
    <cellStyle name="常规 2_2020年部门预算编制草表(2019-10-11)" xfId="16"/>
    <cellStyle name="常规 3" xfId="17"/>
    <cellStyle name="常规 4" xfId="19"/>
    <cellStyle name="常规 5" xfId="21"/>
    <cellStyle name="常规 6" xfId="4"/>
    <cellStyle name="常规 7" xfId="22"/>
    <cellStyle name="常规 8" xfId="23"/>
    <cellStyle name="常规 9" xfId="24"/>
    <cellStyle name="好_1、茶厂设备更新" xfId="25"/>
    <cellStyle name="好_2020年部门预算编制草表(2019-10-11)" xfId="9"/>
    <cellStyle name="好_8、九江金蕾中草药有限公司中草药种" xfId="26"/>
    <cellStyle name="好_9、九江柴新种养专业合作社养殖龙虾、种植蔬菜黄豆" xfId="27"/>
    <cellStyle name="好_城门卫生院2019年部门预算编制草表" xfId="28"/>
    <cellStyle name="好_欠脚下村庄整治" xfId="29"/>
    <cellStyle name="千位分隔" xfId="3" builtinId="3"/>
    <cellStyle name="千位分隔 2" xfId="30"/>
    <cellStyle name="注释 10" xfId="18"/>
    <cellStyle name="注释 11" xfId="20"/>
    <cellStyle name="注释 2" xfId="31"/>
    <cellStyle name="注释 3" xfId="32"/>
    <cellStyle name="注释 4" xfId="33"/>
    <cellStyle name="注释 5" xfId="5"/>
    <cellStyle name="注释 6" xfId="34"/>
    <cellStyle name="注释 7" xfId="35"/>
    <cellStyle name="注释 8" xfId="36"/>
    <cellStyle name="注释 9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opLeftCell="A4" workbookViewId="0">
      <selection activeCell="B4" sqref="B4"/>
    </sheetView>
  </sheetViews>
  <sheetFormatPr defaultColWidth="9" defaultRowHeight="14.25"/>
  <cols>
    <col min="1" max="1" width="27.625" customWidth="1"/>
    <col min="2" max="2" width="22.75" customWidth="1"/>
    <col min="3" max="3" width="14.625" customWidth="1"/>
    <col min="4" max="4" width="7.25" customWidth="1"/>
    <col min="5" max="5" width="6.75" customWidth="1"/>
  </cols>
  <sheetData>
    <row r="1" spans="1:9" ht="43.5" customHeight="1"/>
    <row r="2" spans="1:9" ht="24" customHeight="1">
      <c r="F2" s="206" t="s">
        <v>0</v>
      </c>
      <c r="G2" s="206"/>
      <c r="H2" s="206"/>
      <c r="I2" s="206"/>
    </row>
    <row r="3" spans="1:9" ht="52.5" customHeight="1">
      <c r="A3" s="207" t="s">
        <v>1</v>
      </c>
      <c r="B3" s="207"/>
      <c r="C3" s="207"/>
      <c r="D3" s="207"/>
      <c r="E3" s="207"/>
      <c r="F3" s="207"/>
      <c r="G3" s="207"/>
      <c r="H3" s="207"/>
      <c r="I3" s="207"/>
    </row>
    <row r="4" spans="1:9" ht="99" customHeight="1">
      <c r="A4" s="199"/>
      <c r="B4" s="199"/>
      <c r="C4" s="199"/>
      <c r="D4" s="199"/>
      <c r="E4" s="199"/>
    </row>
    <row r="5" spans="1:9" ht="48.75" customHeight="1">
      <c r="A5" s="200" t="s">
        <v>2</v>
      </c>
      <c r="B5" s="200"/>
      <c r="C5" s="200"/>
      <c r="D5" s="200"/>
      <c r="E5" s="200"/>
      <c r="F5" s="201"/>
      <c r="G5" s="201"/>
      <c r="H5" s="201"/>
      <c r="I5" s="201"/>
    </row>
    <row r="6" spans="1:9" ht="24" customHeight="1">
      <c r="A6" s="202"/>
      <c r="B6" s="202"/>
      <c r="C6" s="201"/>
      <c r="D6" s="201"/>
      <c r="E6" s="201"/>
      <c r="F6" s="201"/>
      <c r="G6" s="201"/>
      <c r="H6" s="201"/>
      <c r="I6" s="201"/>
    </row>
    <row r="7" spans="1:9" ht="45" customHeight="1">
      <c r="A7" s="208" t="s">
        <v>3</v>
      </c>
      <c r="B7" s="208"/>
      <c r="C7" s="208"/>
      <c r="D7" s="208"/>
      <c r="E7" s="208"/>
      <c r="F7" s="208"/>
      <c r="G7" s="208"/>
      <c r="H7" s="208"/>
      <c r="I7" s="208"/>
    </row>
    <row r="8" spans="1:9" ht="48.75" customHeight="1">
      <c r="A8" s="209"/>
      <c r="B8" s="209"/>
      <c r="C8" s="209"/>
      <c r="D8" s="209"/>
      <c r="E8" s="209"/>
      <c r="F8" s="201"/>
      <c r="G8" s="201"/>
      <c r="H8" s="201"/>
      <c r="I8" s="201"/>
    </row>
    <row r="9" spans="1:9" ht="15.75" customHeight="1">
      <c r="A9" s="201"/>
      <c r="B9" s="201"/>
      <c r="C9" s="201"/>
      <c r="D9" s="201"/>
      <c r="E9" s="201"/>
      <c r="F9" s="201"/>
      <c r="G9" s="201"/>
      <c r="H9" s="201"/>
      <c r="I9" s="201"/>
    </row>
    <row r="10" spans="1:9" ht="22.5">
      <c r="A10" s="208" t="s">
        <v>4</v>
      </c>
      <c r="B10" s="208"/>
      <c r="C10" s="201"/>
      <c r="D10" s="201"/>
      <c r="E10" s="201"/>
      <c r="F10" s="201"/>
      <c r="G10" s="201"/>
      <c r="H10" s="201"/>
      <c r="I10" s="201"/>
    </row>
    <row r="11" spans="1:9" ht="25.5">
      <c r="A11" s="203"/>
      <c r="B11" s="203"/>
      <c r="C11" s="203"/>
      <c r="D11" s="203"/>
      <c r="E11" s="203"/>
    </row>
    <row r="12" spans="1:9" ht="25.5">
      <c r="A12" s="203"/>
      <c r="B12" s="203"/>
      <c r="C12" s="203"/>
      <c r="D12" s="203"/>
      <c r="E12" s="203"/>
    </row>
    <row r="13" spans="1:9" ht="25.5">
      <c r="A13" s="203"/>
      <c r="B13" s="203"/>
      <c r="C13" s="203"/>
      <c r="D13" s="203"/>
      <c r="E13" s="203"/>
    </row>
  </sheetData>
  <mergeCells count="5">
    <mergeCell ref="F2:I2"/>
    <mergeCell ref="A3:I3"/>
    <mergeCell ref="A7:I7"/>
    <mergeCell ref="A8:E8"/>
    <mergeCell ref="A10:B10"/>
  </mergeCells>
  <phoneticPr fontId="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6" sqref="D6:H6 C6:C17 I6:I17"/>
    </sheetView>
  </sheetViews>
  <sheetFormatPr defaultColWidth="9" defaultRowHeight="14.25"/>
  <cols>
    <col min="1" max="1" width="21.5" customWidth="1"/>
    <col min="2" max="2" width="19.875" customWidth="1"/>
    <col min="3" max="3" width="11.75" customWidth="1"/>
  </cols>
  <sheetData>
    <row r="1" spans="1:10" ht="48" customHeight="1">
      <c r="A1" s="234" t="s">
        <v>226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24" customHeight="1">
      <c r="A2" s="219" t="s">
        <v>6</v>
      </c>
      <c r="B2" s="219"/>
      <c r="C2" s="54"/>
      <c r="D2" s="54"/>
      <c r="E2" s="54"/>
      <c r="F2" s="54"/>
      <c r="G2" s="54"/>
      <c r="H2" s="54"/>
      <c r="I2" s="235" t="s">
        <v>86</v>
      </c>
      <c r="J2" s="235"/>
    </row>
    <row r="3" spans="1:10" ht="18" customHeight="1">
      <c r="A3" s="236" t="s">
        <v>227</v>
      </c>
      <c r="B3" s="236" t="s">
        <v>228</v>
      </c>
      <c r="C3" s="236" t="s">
        <v>218</v>
      </c>
      <c r="D3" s="236"/>
      <c r="E3" s="236"/>
      <c r="F3" s="236"/>
      <c r="G3" s="236"/>
      <c r="H3" s="9"/>
      <c r="I3" s="12"/>
      <c r="J3" s="236" t="s">
        <v>12</v>
      </c>
    </row>
    <row r="4" spans="1:10" ht="21.75" customHeight="1">
      <c r="A4" s="236"/>
      <c r="B4" s="236"/>
      <c r="C4" s="236" t="s">
        <v>229</v>
      </c>
      <c r="D4" s="236" t="s">
        <v>230</v>
      </c>
      <c r="E4" s="236" t="s">
        <v>231</v>
      </c>
      <c r="F4" s="236" t="s">
        <v>232</v>
      </c>
      <c r="G4" s="236" t="s">
        <v>233</v>
      </c>
      <c r="H4" s="236"/>
      <c r="I4" s="236"/>
      <c r="J4" s="236"/>
    </row>
    <row r="5" spans="1:10" ht="23.25" customHeight="1">
      <c r="A5" s="236"/>
      <c r="B5" s="236"/>
      <c r="C5" s="236"/>
      <c r="D5" s="236"/>
      <c r="E5" s="236"/>
      <c r="F5" s="236"/>
      <c r="G5" s="12" t="s">
        <v>234</v>
      </c>
      <c r="H5" s="12" t="s">
        <v>235</v>
      </c>
      <c r="I5" s="109" t="s">
        <v>236</v>
      </c>
      <c r="J5" s="12"/>
    </row>
    <row r="6" spans="1:10" ht="34.5" customHeight="1">
      <c r="A6" s="236" t="s">
        <v>229</v>
      </c>
      <c r="B6" s="236"/>
      <c r="C6" s="108">
        <f t="shared" ref="C6:I6" si="0">SUM(C7:C17)</f>
        <v>0</v>
      </c>
      <c r="D6" s="108">
        <f t="shared" si="0"/>
        <v>0</v>
      </c>
      <c r="E6" s="108">
        <f t="shared" si="0"/>
        <v>0</v>
      </c>
      <c r="F6" s="108">
        <f t="shared" si="0"/>
        <v>0</v>
      </c>
      <c r="G6" s="108">
        <f t="shared" si="0"/>
        <v>0</v>
      </c>
      <c r="H6" s="108">
        <f t="shared" si="0"/>
        <v>0</v>
      </c>
      <c r="I6" s="108">
        <f t="shared" si="0"/>
        <v>0</v>
      </c>
      <c r="J6" s="12"/>
    </row>
    <row r="7" spans="1:10" ht="26.25" customHeight="1">
      <c r="A7" s="12"/>
      <c r="B7" s="12"/>
      <c r="C7" s="108">
        <f t="shared" ref="C7:C17" si="1">SUM(D7:G7)</f>
        <v>0</v>
      </c>
      <c r="D7" s="108"/>
      <c r="E7" s="108"/>
      <c r="F7" s="108"/>
      <c r="G7" s="108"/>
      <c r="H7" s="108"/>
      <c r="I7" s="108">
        <f t="shared" ref="I7:I17" si="2">G7-H7</f>
        <v>0</v>
      </c>
      <c r="J7" s="12"/>
    </row>
    <row r="8" spans="1:10" ht="26.25" customHeight="1">
      <c r="A8" s="12"/>
      <c r="B8" s="12"/>
      <c r="C8" s="108">
        <f t="shared" si="1"/>
        <v>0</v>
      </c>
      <c r="D8" s="108"/>
      <c r="E8" s="108"/>
      <c r="F8" s="108"/>
      <c r="G8" s="108"/>
      <c r="H8" s="108"/>
      <c r="I8" s="108">
        <f t="shared" si="2"/>
        <v>0</v>
      </c>
      <c r="J8" s="12"/>
    </row>
    <row r="9" spans="1:10" ht="26.25" customHeight="1">
      <c r="A9" s="12"/>
      <c r="B9" s="12"/>
      <c r="C9" s="108">
        <f t="shared" si="1"/>
        <v>0</v>
      </c>
      <c r="D9" s="108"/>
      <c r="E9" s="108"/>
      <c r="F9" s="108"/>
      <c r="G9" s="108"/>
      <c r="H9" s="108"/>
      <c r="I9" s="108">
        <f t="shared" si="2"/>
        <v>0</v>
      </c>
      <c r="J9" s="12"/>
    </row>
    <row r="10" spans="1:10" ht="26.25" customHeight="1">
      <c r="A10" s="12"/>
      <c r="B10" s="12"/>
      <c r="C10" s="108">
        <f t="shared" si="1"/>
        <v>0</v>
      </c>
      <c r="D10" s="108"/>
      <c r="E10" s="108"/>
      <c r="F10" s="108"/>
      <c r="G10" s="108"/>
      <c r="H10" s="108"/>
      <c r="I10" s="108">
        <f t="shared" si="2"/>
        <v>0</v>
      </c>
      <c r="J10" s="12"/>
    </row>
    <row r="11" spans="1:10" ht="26.25" customHeight="1">
      <c r="A11" s="12"/>
      <c r="B11" s="12"/>
      <c r="C11" s="108">
        <f t="shared" si="1"/>
        <v>0</v>
      </c>
      <c r="D11" s="108"/>
      <c r="E11" s="108"/>
      <c r="F11" s="108"/>
      <c r="G11" s="108"/>
      <c r="H11" s="108"/>
      <c r="I11" s="108">
        <f t="shared" si="2"/>
        <v>0</v>
      </c>
      <c r="J11" s="12"/>
    </row>
    <row r="12" spans="1:10" ht="26.25" customHeight="1">
      <c r="A12" s="12"/>
      <c r="B12" s="12"/>
      <c r="C12" s="108">
        <f t="shared" si="1"/>
        <v>0</v>
      </c>
      <c r="D12" s="108"/>
      <c r="E12" s="108"/>
      <c r="F12" s="108"/>
      <c r="G12" s="108"/>
      <c r="H12" s="108"/>
      <c r="I12" s="108">
        <f t="shared" si="2"/>
        <v>0</v>
      </c>
      <c r="J12" s="12"/>
    </row>
    <row r="13" spans="1:10" ht="26.25" customHeight="1">
      <c r="A13" s="12"/>
      <c r="B13" s="12"/>
      <c r="C13" s="108">
        <f t="shared" si="1"/>
        <v>0</v>
      </c>
      <c r="D13" s="108"/>
      <c r="E13" s="108"/>
      <c r="F13" s="108"/>
      <c r="G13" s="108"/>
      <c r="H13" s="108"/>
      <c r="I13" s="108">
        <f t="shared" si="2"/>
        <v>0</v>
      </c>
      <c r="J13" s="12"/>
    </row>
    <row r="14" spans="1:10" ht="26.25" customHeight="1">
      <c r="A14" s="12"/>
      <c r="B14" s="12"/>
      <c r="C14" s="108">
        <f t="shared" si="1"/>
        <v>0</v>
      </c>
      <c r="D14" s="108"/>
      <c r="E14" s="108"/>
      <c r="F14" s="108"/>
      <c r="G14" s="108"/>
      <c r="H14" s="108"/>
      <c r="I14" s="108">
        <f t="shared" si="2"/>
        <v>0</v>
      </c>
      <c r="J14" s="12"/>
    </row>
    <row r="15" spans="1:10" ht="26.25" customHeight="1">
      <c r="A15" s="12"/>
      <c r="B15" s="12"/>
      <c r="C15" s="108">
        <f t="shared" si="1"/>
        <v>0</v>
      </c>
      <c r="D15" s="108"/>
      <c r="E15" s="108"/>
      <c r="F15" s="108"/>
      <c r="G15" s="108"/>
      <c r="H15" s="108"/>
      <c r="I15" s="108">
        <f t="shared" si="2"/>
        <v>0</v>
      </c>
      <c r="J15" s="12"/>
    </row>
    <row r="16" spans="1:10" ht="26.25" customHeight="1">
      <c r="A16" s="12"/>
      <c r="B16" s="12"/>
      <c r="C16" s="108">
        <f t="shared" si="1"/>
        <v>0</v>
      </c>
      <c r="D16" s="108"/>
      <c r="E16" s="108"/>
      <c r="F16" s="108"/>
      <c r="G16" s="108"/>
      <c r="H16" s="108"/>
      <c r="I16" s="108">
        <f t="shared" si="2"/>
        <v>0</v>
      </c>
      <c r="J16" s="12"/>
    </row>
    <row r="17" spans="1:10" ht="26.25" customHeight="1">
      <c r="A17" s="12"/>
      <c r="B17" s="12"/>
      <c r="C17" s="108">
        <f t="shared" si="1"/>
        <v>0</v>
      </c>
      <c r="D17" s="108"/>
      <c r="E17" s="108"/>
      <c r="F17" s="108"/>
      <c r="G17" s="108"/>
      <c r="H17" s="108"/>
      <c r="I17" s="108">
        <f t="shared" si="2"/>
        <v>0</v>
      </c>
      <c r="J17" s="12"/>
    </row>
  </sheetData>
  <mergeCells count="13">
    <mergeCell ref="A6:B6"/>
    <mergeCell ref="A3:A5"/>
    <mergeCell ref="B3:B5"/>
    <mergeCell ref="C4:C5"/>
    <mergeCell ref="D4:D5"/>
    <mergeCell ref="A1:J1"/>
    <mergeCell ref="A2:B2"/>
    <mergeCell ref="I2:J2"/>
    <mergeCell ref="C3:G3"/>
    <mergeCell ref="G4:I4"/>
    <mergeCell ref="E4:E5"/>
    <mergeCell ref="F4:F5"/>
    <mergeCell ref="J3:J4"/>
  </mergeCells>
  <phoneticPr fontId="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E11" sqref="E11"/>
    </sheetView>
  </sheetViews>
  <sheetFormatPr defaultColWidth="9" defaultRowHeight="14.25"/>
  <cols>
    <col min="1" max="1" width="5" customWidth="1"/>
    <col min="2" max="2" width="10" customWidth="1"/>
    <col min="3" max="3" width="9.5" customWidth="1"/>
    <col min="5" max="5" width="10.125" customWidth="1"/>
    <col min="6" max="6" width="9.625" customWidth="1"/>
    <col min="7" max="7" width="9.125" hidden="1" customWidth="1"/>
    <col min="8" max="8" width="10.375" hidden="1" customWidth="1"/>
    <col min="9" max="9" width="0.125" customWidth="1"/>
    <col min="10" max="10" width="11.625" customWidth="1"/>
    <col min="11" max="11" width="9.25" customWidth="1"/>
    <col min="12" max="12" width="13.875" hidden="1" customWidth="1"/>
    <col min="13" max="13" width="9.125" hidden="1" customWidth="1"/>
    <col min="14" max="14" width="9.375" customWidth="1"/>
    <col min="15" max="15" width="9.5" hidden="1" customWidth="1"/>
    <col min="16" max="16" width="8" customWidth="1"/>
    <col min="17" max="17" width="8.5" customWidth="1"/>
    <col min="18" max="18" width="10.125" customWidth="1"/>
    <col min="19" max="19" width="7.875" customWidth="1"/>
    <col min="20" max="20" width="6.75" customWidth="1"/>
    <col min="21" max="21" width="6.875" customWidth="1"/>
  </cols>
  <sheetData>
    <row r="1" spans="1:21" ht="21.75" customHeight="1">
      <c r="A1" s="237" t="s">
        <v>237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21">
      <c r="A2" s="219" t="s">
        <v>6</v>
      </c>
      <c r="B2" s="219"/>
    </row>
    <row r="3" spans="1:21" ht="18" customHeight="1">
      <c r="A3" s="240" t="s">
        <v>238</v>
      </c>
      <c r="B3" s="240" t="s">
        <v>239</v>
      </c>
      <c r="C3" s="240" t="s">
        <v>240</v>
      </c>
      <c r="D3" s="236" t="s">
        <v>241</v>
      </c>
      <c r="E3" s="236"/>
      <c r="F3" s="236"/>
      <c r="G3" s="236"/>
      <c r="H3" s="236"/>
      <c r="I3" s="236"/>
      <c r="J3" s="238" t="s">
        <v>242</v>
      </c>
      <c r="K3" s="239"/>
      <c r="L3" s="239"/>
      <c r="M3" s="239"/>
      <c r="N3" s="238" t="s">
        <v>243</v>
      </c>
      <c r="O3" s="239"/>
      <c r="P3" s="239"/>
      <c r="Q3" s="239"/>
      <c r="R3" s="239"/>
      <c r="S3" s="239"/>
      <c r="T3" s="104"/>
    </row>
    <row r="4" spans="1:21" ht="18" customHeight="1">
      <c r="A4" s="241"/>
      <c r="B4" s="241"/>
      <c r="C4" s="241"/>
      <c r="D4" s="9" t="s">
        <v>101</v>
      </c>
      <c r="E4" s="99" t="s">
        <v>244</v>
      </c>
      <c r="F4" s="99" t="s">
        <v>245</v>
      </c>
      <c r="G4" s="99" t="s">
        <v>246</v>
      </c>
      <c r="H4" s="99" t="s">
        <v>247</v>
      </c>
      <c r="I4" s="99"/>
      <c r="J4" s="99" t="s">
        <v>101</v>
      </c>
      <c r="K4" s="99" t="s">
        <v>248</v>
      </c>
      <c r="L4" s="99" t="s">
        <v>249</v>
      </c>
      <c r="M4" s="99" t="s">
        <v>250</v>
      </c>
      <c r="N4" s="99" t="s">
        <v>251</v>
      </c>
      <c r="O4" s="99" t="s">
        <v>252</v>
      </c>
      <c r="P4" s="99" t="s">
        <v>253</v>
      </c>
      <c r="Q4" s="99" t="s">
        <v>254</v>
      </c>
      <c r="R4" s="99" t="s">
        <v>255</v>
      </c>
      <c r="S4" s="99" t="s">
        <v>256</v>
      </c>
      <c r="T4" s="99" t="s">
        <v>257</v>
      </c>
      <c r="U4" s="105" t="s">
        <v>258</v>
      </c>
    </row>
    <row r="5" spans="1:21" ht="18" customHeight="1">
      <c r="A5" s="236" t="s">
        <v>229</v>
      </c>
      <c r="B5" s="236"/>
      <c r="C5" s="100">
        <f>SUM(D5,J5)</f>
        <v>0</v>
      </c>
      <c r="D5" s="100">
        <f>SUM(E5:I5)</f>
        <v>0</v>
      </c>
      <c r="E5" s="100">
        <f>SUM(E6:E13)</f>
        <v>0</v>
      </c>
      <c r="F5" s="100">
        <f>SUM(F6:F13)</f>
        <v>0</v>
      </c>
      <c r="G5" s="100">
        <f>SUM(G6:G13)</f>
        <v>0</v>
      </c>
      <c r="H5" s="100">
        <f>SUM(H6:H13)</f>
        <v>0</v>
      </c>
      <c r="I5" s="100">
        <f>SUM(I6:I13)</f>
        <v>0</v>
      </c>
      <c r="J5" s="100">
        <f t="shared" ref="J5:J13" si="0">SUM(K5:M5)</f>
        <v>0</v>
      </c>
      <c r="K5" s="100">
        <f t="shared" ref="K5:T5" si="1">SUM(K6:K13)</f>
        <v>0</v>
      </c>
      <c r="L5" s="100">
        <f t="shared" si="1"/>
        <v>0</v>
      </c>
      <c r="M5" s="100">
        <f t="shared" si="1"/>
        <v>0</v>
      </c>
      <c r="N5" s="103">
        <f t="shared" si="1"/>
        <v>0</v>
      </c>
      <c r="O5" s="103">
        <f t="shared" si="1"/>
        <v>0</v>
      </c>
      <c r="P5" s="103">
        <f t="shared" si="1"/>
        <v>0</v>
      </c>
      <c r="Q5" s="103">
        <f t="shared" si="1"/>
        <v>0</v>
      </c>
      <c r="R5" s="103">
        <f t="shared" si="1"/>
        <v>0</v>
      </c>
      <c r="S5" s="103">
        <f t="shared" si="1"/>
        <v>0</v>
      </c>
      <c r="T5" s="103">
        <f t="shared" si="1"/>
        <v>0</v>
      </c>
      <c r="U5" s="106"/>
    </row>
    <row r="6" spans="1:21" ht="18" customHeight="1">
      <c r="A6" s="9">
        <v>1</v>
      </c>
      <c r="B6" s="101"/>
      <c r="C6" s="100">
        <f t="shared" ref="C6:C13" si="2">SUM(D6,J6)</f>
        <v>0</v>
      </c>
      <c r="D6" s="100">
        <f t="shared" ref="D6:D13" si="3">SUM(E6:I6)</f>
        <v>0</v>
      </c>
      <c r="E6" s="102"/>
      <c r="F6" s="102"/>
      <c r="G6" s="102"/>
      <c r="H6" s="102"/>
      <c r="I6" s="102"/>
      <c r="J6" s="100">
        <f t="shared" si="0"/>
        <v>0</v>
      </c>
      <c r="K6" s="102"/>
      <c r="L6" s="102"/>
      <c r="M6" s="102"/>
      <c r="N6" s="100">
        <f>C6*12*0.08</f>
        <v>0</v>
      </c>
      <c r="O6" s="100"/>
      <c r="P6" s="100">
        <f>C6*12*0.002</f>
        <v>0</v>
      </c>
      <c r="Q6" s="100">
        <f>C6*12*0.005</f>
        <v>0</v>
      </c>
      <c r="R6" s="100">
        <f>C6*12*0.2+D6*0.2</f>
        <v>0</v>
      </c>
      <c r="S6" s="100">
        <f>T6*12</f>
        <v>0</v>
      </c>
      <c r="T6" s="100">
        <f>IF(U6&gt;600,600,U6)</f>
        <v>0</v>
      </c>
      <c r="U6" s="107">
        <f>C6*0.12</f>
        <v>0</v>
      </c>
    </row>
    <row r="7" spans="1:21" ht="18" customHeight="1">
      <c r="A7" s="9">
        <v>2</v>
      </c>
      <c r="B7" s="101"/>
      <c r="C7" s="100">
        <f t="shared" si="2"/>
        <v>0</v>
      </c>
      <c r="D7" s="100">
        <f t="shared" si="3"/>
        <v>0</v>
      </c>
      <c r="E7" s="102"/>
      <c r="F7" s="102"/>
      <c r="G7" s="102"/>
      <c r="H7" s="102"/>
      <c r="I7" s="102"/>
      <c r="J7" s="100">
        <f t="shared" si="0"/>
        <v>0</v>
      </c>
      <c r="K7" s="102"/>
      <c r="L7" s="102"/>
      <c r="M7" s="102"/>
      <c r="N7" s="100">
        <f t="shared" ref="N7:N13" si="4">C7*12*0.08</f>
        <v>0</v>
      </c>
      <c r="O7" s="100"/>
      <c r="P7" s="100">
        <f t="shared" ref="P7:P13" si="5">C7*12*0.002</f>
        <v>0</v>
      </c>
      <c r="Q7" s="100">
        <f t="shared" ref="Q7:Q13" si="6">C7*12*0.005</f>
        <v>0</v>
      </c>
      <c r="R7" s="100">
        <f t="shared" ref="R7:R13" si="7">C7*12*0.2+D7*0.2</f>
        <v>0</v>
      </c>
      <c r="S7" s="100">
        <f t="shared" ref="S7:S13" si="8">T7*12</f>
        <v>0</v>
      </c>
      <c r="T7" s="100">
        <f t="shared" ref="T7:T13" si="9">IF(U7&gt;600,600,U7)</f>
        <v>0</v>
      </c>
      <c r="U7" s="107">
        <f t="shared" ref="U7:U13" si="10">C7*0.12</f>
        <v>0</v>
      </c>
    </row>
    <row r="8" spans="1:21" ht="18" customHeight="1">
      <c r="A8" s="9">
        <v>3</v>
      </c>
      <c r="B8" s="101"/>
      <c r="C8" s="100">
        <f t="shared" si="2"/>
        <v>0</v>
      </c>
      <c r="D8" s="100">
        <f t="shared" si="3"/>
        <v>0</v>
      </c>
      <c r="E8" s="102"/>
      <c r="F8" s="102"/>
      <c r="G8" s="102"/>
      <c r="H8" s="102"/>
      <c r="I8" s="102"/>
      <c r="J8" s="100">
        <f t="shared" si="0"/>
        <v>0</v>
      </c>
      <c r="K8" s="102"/>
      <c r="L8" s="102"/>
      <c r="M8" s="102"/>
      <c r="N8" s="100">
        <f t="shared" si="4"/>
        <v>0</v>
      </c>
      <c r="O8" s="100"/>
      <c r="P8" s="100">
        <f t="shared" si="5"/>
        <v>0</v>
      </c>
      <c r="Q8" s="100">
        <f t="shared" si="6"/>
        <v>0</v>
      </c>
      <c r="R8" s="100">
        <f t="shared" si="7"/>
        <v>0</v>
      </c>
      <c r="S8" s="100">
        <f t="shared" si="8"/>
        <v>0</v>
      </c>
      <c r="T8" s="100">
        <f t="shared" si="9"/>
        <v>0</v>
      </c>
      <c r="U8" s="107">
        <f t="shared" si="10"/>
        <v>0</v>
      </c>
    </row>
    <row r="9" spans="1:21" ht="18" customHeight="1">
      <c r="A9" s="9">
        <v>4</v>
      </c>
      <c r="B9" s="101"/>
      <c r="C9" s="100">
        <f t="shared" si="2"/>
        <v>0</v>
      </c>
      <c r="D9" s="100">
        <f t="shared" si="3"/>
        <v>0</v>
      </c>
      <c r="E9" s="102"/>
      <c r="F9" s="102"/>
      <c r="G9" s="102"/>
      <c r="H9" s="102"/>
      <c r="I9" s="102"/>
      <c r="J9" s="100">
        <f t="shared" si="0"/>
        <v>0</v>
      </c>
      <c r="K9" s="102"/>
      <c r="L9" s="102"/>
      <c r="M9" s="102"/>
      <c r="N9" s="100">
        <f t="shared" si="4"/>
        <v>0</v>
      </c>
      <c r="O9" s="100"/>
      <c r="P9" s="100">
        <f t="shared" si="5"/>
        <v>0</v>
      </c>
      <c r="Q9" s="100">
        <f t="shared" si="6"/>
        <v>0</v>
      </c>
      <c r="R9" s="100">
        <f t="shared" si="7"/>
        <v>0</v>
      </c>
      <c r="S9" s="100">
        <f t="shared" si="8"/>
        <v>0</v>
      </c>
      <c r="T9" s="100">
        <f t="shared" si="9"/>
        <v>0</v>
      </c>
      <c r="U9" s="107">
        <f t="shared" si="10"/>
        <v>0</v>
      </c>
    </row>
    <row r="10" spans="1:21" ht="18" customHeight="1">
      <c r="A10" s="9">
        <v>5</v>
      </c>
      <c r="B10" s="101"/>
      <c r="C10" s="100">
        <f t="shared" si="2"/>
        <v>0</v>
      </c>
      <c r="D10" s="100">
        <f t="shared" si="3"/>
        <v>0</v>
      </c>
      <c r="E10" s="102"/>
      <c r="F10" s="102"/>
      <c r="G10" s="102"/>
      <c r="H10" s="102"/>
      <c r="I10" s="102"/>
      <c r="J10" s="100">
        <f t="shared" si="0"/>
        <v>0</v>
      </c>
      <c r="K10" s="102"/>
      <c r="L10" s="102"/>
      <c r="M10" s="102"/>
      <c r="N10" s="100">
        <f t="shared" si="4"/>
        <v>0</v>
      </c>
      <c r="O10" s="100"/>
      <c r="P10" s="100">
        <f t="shared" si="5"/>
        <v>0</v>
      </c>
      <c r="Q10" s="100">
        <f t="shared" si="6"/>
        <v>0</v>
      </c>
      <c r="R10" s="100">
        <f t="shared" si="7"/>
        <v>0</v>
      </c>
      <c r="S10" s="100">
        <f t="shared" si="8"/>
        <v>0</v>
      </c>
      <c r="T10" s="100">
        <f t="shared" si="9"/>
        <v>0</v>
      </c>
      <c r="U10" s="107">
        <f t="shared" si="10"/>
        <v>0</v>
      </c>
    </row>
    <row r="11" spans="1:21" ht="18" customHeight="1">
      <c r="A11" s="9">
        <v>6</v>
      </c>
      <c r="B11" s="101"/>
      <c r="C11" s="100">
        <f t="shared" si="2"/>
        <v>0</v>
      </c>
      <c r="D11" s="100">
        <f t="shared" si="3"/>
        <v>0</v>
      </c>
      <c r="E11" s="102"/>
      <c r="F11" s="102"/>
      <c r="G11" s="102"/>
      <c r="H11" s="102"/>
      <c r="I11" s="102"/>
      <c r="J11" s="100">
        <f t="shared" si="0"/>
        <v>0</v>
      </c>
      <c r="K11" s="102"/>
      <c r="L11" s="102"/>
      <c r="M11" s="102"/>
      <c r="N11" s="100">
        <f t="shared" si="4"/>
        <v>0</v>
      </c>
      <c r="O11" s="100"/>
      <c r="P11" s="100">
        <f t="shared" si="5"/>
        <v>0</v>
      </c>
      <c r="Q11" s="100">
        <f t="shared" si="6"/>
        <v>0</v>
      </c>
      <c r="R11" s="100">
        <f t="shared" si="7"/>
        <v>0</v>
      </c>
      <c r="S11" s="100">
        <f t="shared" si="8"/>
        <v>0</v>
      </c>
      <c r="T11" s="100">
        <f t="shared" si="9"/>
        <v>0</v>
      </c>
      <c r="U11" s="107">
        <f t="shared" si="10"/>
        <v>0</v>
      </c>
    </row>
    <row r="12" spans="1:21" ht="18" customHeight="1">
      <c r="A12" s="9">
        <v>7</v>
      </c>
      <c r="B12" s="101"/>
      <c r="C12" s="100">
        <f t="shared" si="2"/>
        <v>0</v>
      </c>
      <c r="D12" s="100">
        <f t="shared" si="3"/>
        <v>0</v>
      </c>
      <c r="E12" s="102"/>
      <c r="F12" s="102"/>
      <c r="G12" s="102"/>
      <c r="H12" s="102"/>
      <c r="I12" s="102"/>
      <c r="J12" s="100">
        <f t="shared" si="0"/>
        <v>0</v>
      </c>
      <c r="K12" s="102"/>
      <c r="L12" s="102"/>
      <c r="M12" s="102"/>
      <c r="N12" s="100">
        <f t="shared" si="4"/>
        <v>0</v>
      </c>
      <c r="O12" s="100"/>
      <c r="P12" s="100">
        <f t="shared" si="5"/>
        <v>0</v>
      </c>
      <c r="Q12" s="100">
        <f t="shared" si="6"/>
        <v>0</v>
      </c>
      <c r="R12" s="100">
        <f t="shared" si="7"/>
        <v>0</v>
      </c>
      <c r="S12" s="100">
        <f t="shared" si="8"/>
        <v>0</v>
      </c>
      <c r="T12" s="100">
        <f t="shared" si="9"/>
        <v>0</v>
      </c>
      <c r="U12" s="107">
        <f t="shared" si="10"/>
        <v>0</v>
      </c>
    </row>
    <row r="13" spans="1:21" ht="18" customHeight="1">
      <c r="A13" s="9">
        <v>8</v>
      </c>
      <c r="B13" s="12"/>
      <c r="C13" s="100">
        <f t="shared" si="2"/>
        <v>0</v>
      </c>
      <c r="D13" s="100">
        <f t="shared" si="3"/>
        <v>0</v>
      </c>
      <c r="E13" s="102"/>
      <c r="F13" s="102"/>
      <c r="G13" s="102"/>
      <c r="H13" s="102"/>
      <c r="I13" s="102"/>
      <c r="J13" s="100">
        <f t="shared" si="0"/>
        <v>0</v>
      </c>
      <c r="K13" s="102"/>
      <c r="L13" s="102"/>
      <c r="M13" s="102"/>
      <c r="N13" s="100">
        <f t="shared" si="4"/>
        <v>0</v>
      </c>
      <c r="O13" s="100"/>
      <c r="P13" s="100">
        <f t="shared" si="5"/>
        <v>0</v>
      </c>
      <c r="Q13" s="100">
        <f t="shared" si="6"/>
        <v>0</v>
      </c>
      <c r="R13" s="100">
        <f t="shared" si="7"/>
        <v>0</v>
      </c>
      <c r="S13" s="100">
        <f t="shared" si="8"/>
        <v>0</v>
      </c>
      <c r="T13" s="100">
        <f t="shared" si="9"/>
        <v>0</v>
      </c>
      <c r="U13" s="107">
        <f t="shared" si="10"/>
        <v>0</v>
      </c>
    </row>
  </sheetData>
  <mergeCells count="9">
    <mergeCell ref="A5:B5"/>
    <mergeCell ref="A3:A4"/>
    <mergeCell ref="B3:B4"/>
    <mergeCell ref="C3:C4"/>
    <mergeCell ref="A1:M1"/>
    <mergeCell ref="A2:B2"/>
    <mergeCell ref="D3:I3"/>
    <mergeCell ref="J3:M3"/>
    <mergeCell ref="N3:S3"/>
  </mergeCells>
  <phoneticPr fontId="6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6"/>
  <sheetViews>
    <sheetView zoomScale="115" zoomScaleNormal="115" workbookViewId="0">
      <pane xSplit="3" ySplit="5" topLeftCell="D123" activePane="bottomRight" state="frozen"/>
      <selection pane="topRight"/>
      <selection pane="bottomLeft"/>
      <selection pane="bottomRight" activeCell="I19" sqref="I19"/>
    </sheetView>
  </sheetViews>
  <sheetFormatPr defaultColWidth="9" defaultRowHeight="14.45" customHeight="1"/>
  <cols>
    <col min="1" max="1" width="3.875" style="58" customWidth="1"/>
    <col min="2" max="2" width="3.75" style="59" customWidth="1"/>
    <col min="3" max="3" width="14.75" style="58" customWidth="1"/>
    <col min="4" max="4" width="12" style="60" customWidth="1"/>
    <col min="5" max="5" width="5.875" style="58" customWidth="1"/>
    <col min="6" max="6" width="6.125" style="61" customWidth="1"/>
    <col min="7" max="7" width="23.375" style="57" customWidth="1"/>
    <col min="8" max="8" width="10.625" style="58" customWidth="1"/>
    <col min="9" max="9" width="10.5" style="58" customWidth="1"/>
    <col min="10" max="10" width="9.25" style="58" customWidth="1"/>
    <col min="11" max="11" width="7.625" style="58" customWidth="1"/>
    <col min="12" max="12" width="7.125" style="58" customWidth="1"/>
    <col min="13" max="13" width="7" style="58" customWidth="1"/>
    <col min="14" max="14" width="5.875" style="58" customWidth="1"/>
    <col min="15" max="16384" width="9" style="58"/>
  </cols>
  <sheetData>
    <row r="1" spans="1:14" ht="24.75" customHeight="1">
      <c r="A1" s="242" t="s">
        <v>259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17.25" customHeight="1">
      <c r="A2" s="243" t="str">
        <f>人员!A2</f>
        <v>填报单位：</v>
      </c>
      <c r="B2" s="243"/>
      <c r="C2" s="243"/>
      <c r="D2" s="62"/>
      <c r="E2" s="63"/>
      <c r="F2" s="64"/>
      <c r="G2" s="65"/>
      <c r="M2" s="60" t="s">
        <v>86</v>
      </c>
    </row>
    <row r="3" spans="1:14" s="55" customFormat="1" ht="36" customHeight="1">
      <c r="A3" s="244" t="s">
        <v>260</v>
      </c>
      <c r="B3" s="244"/>
      <c r="C3" s="244"/>
      <c r="D3" s="269" t="s">
        <v>261</v>
      </c>
      <c r="E3" s="244" t="s">
        <v>262</v>
      </c>
      <c r="F3" s="244"/>
      <c r="G3" s="244"/>
      <c r="H3" s="281" t="s">
        <v>263</v>
      </c>
      <c r="I3" s="284" t="s">
        <v>102</v>
      </c>
      <c r="J3" s="284" t="s">
        <v>264</v>
      </c>
      <c r="K3" s="284" t="s">
        <v>265</v>
      </c>
      <c r="L3" s="284" t="s">
        <v>266</v>
      </c>
      <c r="M3" s="284" t="s">
        <v>267</v>
      </c>
      <c r="N3" s="284" t="s">
        <v>268</v>
      </c>
    </row>
    <row r="4" spans="1:14" s="56" customFormat="1" ht="14.45" customHeight="1">
      <c r="A4" s="245" t="s">
        <v>269</v>
      </c>
      <c r="B4" s="245"/>
      <c r="C4" s="245" t="s">
        <v>270</v>
      </c>
      <c r="D4" s="270"/>
      <c r="E4" s="245" t="s">
        <v>269</v>
      </c>
      <c r="F4" s="245"/>
      <c r="G4" s="245" t="s">
        <v>270</v>
      </c>
      <c r="H4" s="282"/>
      <c r="I4" s="285"/>
      <c r="J4" s="285"/>
      <c r="K4" s="285"/>
      <c r="L4" s="285"/>
      <c r="M4" s="285"/>
      <c r="N4" s="285"/>
    </row>
    <row r="5" spans="1:14" s="56" customFormat="1" ht="14.45" customHeight="1">
      <c r="A5" s="66" t="s">
        <v>271</v>
      </c>
      <c r="B5" s="66" t="s">
        <v>272</v>
      </c>
      <c r="C5" s="245"/>
      <c r="D5" s="271"/>
      <c r="E5" s="66" t="s">
        <v>271</v>
      </c>
      <c r="F5" s="67" t="s">
        <v>272</v>
      </c>
      <c r="G5" s="245"/>
      <c r="H5" s="283"/>
      <c r="I5" s="286"/>
      <c r="J5" s="286"/>
      <c r="K5" s="286"/>
      <c r="L5" s="286"/>
      <c r="M5" s="286"/>
      <c r="N5" s="286"/>
    </row>
    <row r="6" spans="1:14" s="56" customFormat="1" ht="13.5">
      <c r="A6" s="246" t="s">
        <v>196</v>
      </c>
      <c r="B6" s="247"/>
      <c r="C6" s="248"/>
      <c r="D6" s="68" t="e">
        <f>SUM(D7,D20,D48,D65,D85,D91,D106,D109,D114,D119,D94)</f>
        <v>#REF!</v>
      </c>
      <c r="E6" s="249" t="s">
        <v>196</v>
      </c>
      <c r="F6" s="250"/>
      <c r="G6" s="251"/>
      <c r="H6" s="69" t="e">
        <f>SUM(H7,H20,H48,H65,H85,H91,H94,H106,H109,H119)</f>
        <v>#REF!</v>
      </c>
      <c r="I6" s="69" t="e">
        <f t="shared" ref="I6:N6" si="0">SUM(I7,I20,I48,I65,I85,I91,I94,I106,I109,I119)</f>
        <v>#REF!</v>
      </c>
      <c r="J6" s="69">
        <f t="shared" si="0"/>
        <v>184.9</v>
      </c>
      <c r="K6" s="69">
        <f t="shared" si="0"/>
        <v>0</v>
      </c>
      <c r="L6" s="69">
        <f t="shared" si="0"/>
        <v>0</v>
      </c>
      <c r="M6" s="69">
        <f t="shared" si="0"/>
        <v>0</v>
      </c>
      <c r="N6" s="69">
        <f t="shared" si="0"/>
        <v>0</v>
      </c>
    </row>
    <row r="7" spans="1:14" s="57" customFormat="1" ht="18" customHeight="1">
      <c r="A7" s="70">
        <v>501</v>
      </c>
      <c r="B7" s="70"/>
      <c r="C7" s="71" t="s">
        <v>273</v>
      </c>
      <c r="D7" s="72" t="e">
        <f>SUM(D8:D19)</f>
        <v>#REF!</v>
      </c>
      <c r="E7" s="70" t="s">
        <v>274</v>
      </c>
      <c r="F7" s="73"/>
      <c r="G7" s="71" t="s">
        <v>275</v>
      </c>
      <c r="H7" s="74" t="e">
        <f>SUM(H8:H19)</f>
        <v>#REF!</v>
      </c>
      <c r="I7" s="74" t="e">
        <f t="shared" ref="I7:N7" si="1">SUM(I8:I19)</f>
        <v>#REF!</v>
      </c>
      <c r="J7" s="74">
        <f t="shared" si="1"/>
        <v>0</v>
      </c>
      <c r="K7" s="74">
        <f t="shared" si="1"/>
        <v>0</v>
      </c>
      <c r="L7" s="74">
        <f t="shared" si="1"/>
        <v>0</v>
      </c>
      <c r="M7" s="74">
        <f t="shared" si="1"/>
        <v>0</v>
      </c>
      <c r="N7" s="74">
        <f t="shared" si="1"/>
        <v>0</v>
      </c>
    </row>
    <row r="8" spans="1:14" s="57" customFormat="1" ht="18" customHeight="1">
      <c r="A8" s="252"/>
      <c r="B8" s="252" t="s">
        <v>276</v>
      </c>
      <c r="C8" s="265" t="s">
        <v>277</v>
      </c>
      <c r="D8" s="272" t="e">
        <f>SUM(H8:H10)</f>
        <v>#REF!</v>
      </c>
      <c r="E8" s="77"/>
      <c r="F8" s="78" t="s">
        <v>276</v>
      </c>
      <c r="G8" s="76" t="s">
        <v>278</v>
      </c>
      <c r="H8" s="79" t="e">
        <f>I8+J8+K8+L8+M8+N8</f>
        <v>#REF!</v>
      </c>
      <c r="I8" s="91" t="e">
        <f>#REF!*12/10000+#REF!*12/10000</f>
        <v>#REF!</v>
      </c>
      <c r="J8" s="91"/>
      <c r="K8" s="91"/>
      <c r="L8" s="91"/>
      <c r="M8" s="91"/>
      <c r="N8" s="91"/>
    </row>
    <row r="9" spans="1:14" s="57" customFormat="1" ht="18" customHeight="1">
      <c r="A9" s="252"/>
      <c r="B9" s="252"/>
      <c r="C9" s="265"/>
      <c r="D9" s="272"/>
      <c r="E9" s="77"/>
      <c r="F9" s="78" t="s">
        <v>279</v>
      </c>
      <c r="G9" s="76" t="s">
        <v>280</v>
      </c>
      <c r="H9" s="79" t="e">
        <f t="shared" ref="H9:H72" si="2">I9+J9+K9+L9+M9+N9</f>
        <v>#REF!</v>
      </c>
      <c r="I9" s="91" t="e">
        <f>#REF!*12/10000+#REF!*12/10000</f>
        <v>#REF!</v>
      </c>
      <c r="J9" s="91"/>
      <c r="K9" s="91"/>
      <c r="L9" s="91"/>
      <c r="M9" s="91"/>
      <c r="N9" s="91"/>
    </row>
    <row r="10" spans="1:14" s="57" customFormat="1" ht="18" customHeight="1">
      <c r="A10" s="252"/>
      <c r="B10" s="252"/>
      <c r="C10" s="265"/>
      <c r="D10" s="272"/>
      <c r="E10" s="77"/>
      <c r="F10" s="78" t="s">
        <v>281</v>
      </c>
      <c r="G10" s="76" t="s">
        <v>282</v>
      </c>
      <c r="H10" s="79" t="e">
        <f t="shared" si="2"/>
        <v>#REF!</v>
      </c>
      <c r="I10" s="91" t="e">
        <f>#REF!/10000+#REF!/10000</f>
        <v>#REF!</v>
      </c>
      <c r="J10" s="91"/>
      <c r="K10" s="91"/>
      <c r="L10" s="91"/>
      <c r="M10" s="91"/>
      <c r="N10" s="91"/>
    </row>
    <row r="11" spans="1:14" s="57" customFormat="1" ht="22.9" customHeight="1">
      <c r="A11" s="253"/>
      <c r="B11" s="260" t="s">
        <v>279</v>
      </c>
      <c r="C11" s="265" t="s">
        <v>283</v>
      </c>
      <c r="D11" s="273" t="e">
        <f>SUM(H11:H15)</f>
        <v>#REF!</v>
      </c>
      <c r="E11" s="70"/>
      <c r="F11" s="78" t="s">
        <v>284</v>
      </c>
      <c r="G11" s="81" t="s">
        <v>285</v>
      </c>
      <c r="H11" s="79" t="e">
        <f t="shared" si="2"/>
        <v>#REF!</v>
      </c>
      <c r="I11" s="91" t="e">
        <f>#REF!*12/10000+#REF!*12/10000</f>
        <v>#REF!</v>
      </c>
      <c r="J11" s="91"/>
      <c r="K11" s="91"/>
      <c r="L11" s="91"/>
      <c r="M11" s="91"/>
      <c r="N11" s="91"/>
    </row>
    <row r="12" spans="1:14" s="57" customFormat="1" ht="18" customHeight="1">
      <c r="A12" s="254"/>
      <c r="B12" s="260"/>
      <c r="C12" s="265"/>
      <c r="D12" s="274"/>
      <c r="E12" s="77"/>
      <c r="F12" s="78" t="s">
        <v>286</v>
      </c>
      <c r="G12" s="76" t="s">
        <v>287</v>
      </c>
      <c r="H12" s="79">
        <f t="shared" si="2"/>
        <v>0</v>
      </c>
      <c r="I12" s="91"/>
      <c r="J12" s="91"/>
      <c r="K12" s="91"/>
      <c r="L12" s="91"/>
      <c r="M12" s="91"/>
      <c r="N12" s="91"/>
    </row>
    <row r="13" spans="1:14" s="57" customFormat="1" ht="18" customHeight="1">
      <c r="A13" s="254"/>
      <c r="B13" s="260"/>
      <c r="C13" s="265"/>
      <c r="D13" s="274"/>
      <c r="E13" s="77"/>
      <c r="F13" s="78" t="s">
        <v>288</v>
      </c>
      <c r="G13" s="76" t="s">
        <v>289</v>
      </c>
      <c r="H13" s="79" t="e">
        <f t="shared" si="2"/>
        <v>#REF!</v>
      </c>
      <c r="I13" s="91" t="e">
        <f>#REF!*12/10000+#REF!*12/10000</f>
        <v>#REF!</v>
      </c>
      <c r="J13" s="91"/>
      <c r="K13" s="91"/>
      <c r="L13" s="91"/>
      <c r="M13" s="91"/>
      <c r="N13" s="91"/>
    </row>
    <row r="14" spans="1:14" s="57" customFormat="1" ht="18" customHeight="1">
      <c r="A14" s="254"/>
      <c r="B14" s="260"/>
      <c r="C14" s="265"/>
      <c r="D14" s="274"/>
      <c r="E14" s="77"/>
      <c r="F14" s="78" t="s">
        <v>290</v>
      </c>
      <c r="G14" s="76" t="s">
        <v>291</v>
      </c>
      <c r="H14" s="79">
        <f t="shared" si="2"/>
        <v>0</v>
      </c>
      <c r="I14" s="91"/>
      <c r="J14" s="91"/>
      <c r="K14" s="91"/>
      <c r="L14" s="91"/>
      <c r="M14" s="91"/>
      <c r="N14" s="91"/>
    </row>
    <row r="15" spans="1:14" s="57" customFormat="1" ht="18" customHeight="1">
      <c r="A15" s="254"/>
      <c r="B15" s="260"/>
      <c r="C15" s="265"/>
      <c r="D15" s="274"/>
      <c r="E15" s="77"/>
      <c r="F15" s="78" t="s">
        <v>292</v>
      </c>
      <c r="G15" s="76" t="s">
        <v>293</v>
      </c>
      <c r="H15" s="79" t="e">
        <f t="shared" si="2"/>
        <v>#REF!</v>
      </c>
      <c r="I15" s="91" t="e">
        <f>#REF!*12/10000+#REF!*12/10000+#REF!*12/10000+#REF!*12/10000+#REF!*12/10000+#REF!*12/10000</f>
        <v>#REF!</v>
      </c>
      <c r="J15" s="91"/>
      <c r="K15" s="91"/>
      <c r="L15" s="91"/>
      <c r="M15" s="91"/>
      <c r="N15" s="91"/>
    </row>
    <row r="16" spans="1:14" s="57" customFormat="1" ht="18" customHeight="1">
      <c r="A16" s="75"/>
      <c r="B16" s="83" t="s">
        <v>281</v>
      </c>
      <c r="C16" s="84" t="s">
        <v>294</v>
      </c>
      <c r="D16" s="80" t="e">
        <f>SUM(H16)</f>
        <v>#REF!</v>
      </c>
      <c r="E16" s="75"/>
      <c r="F16" s="78" t="s">
        <v>295</v>
      </c>
      <c r="G16" s="76" t="s">
        <v>294</v>
      </c>
      <c r="H16" s="79" t="e">
        <f t="shared" si="2"/>
        <v>#REF!</v>
      </c>
      <c r="I16" s="91" t="e">
        <f>#REF!*12/10000+#REF!*12/10000</f>
        <v>#REF!</v>
      </c>
      <c r="J16" s="91"/>
      <c r="K16" s="91"/>
      <c r="L16" s="91"/>
      <c r="M16" s="91"/>
      <c r="N16" s="91"/>
    </row>
    <row r="17" spans="1:14" s="57" customFormat="1" ht="18" customHeight="1">
      <c r="A17" s="253"/>
      <c r="B17" s="260">
        <v>99</v>
      </c>
      <c r="C17" s="265" t="s">
        <v>296</v>
      </c>
      <c r="D17" s="273">
        <f>SUM(H17:H19)</f>
        <v>6.18</v>
      </c>
      <c r="E17" s="70"/>
      <c r="F17" s="78" t="s">
        <v>297</v>
      </c>
      <c r="G17" s="76" t="s">
        <v>298</v>
      </c>
      <c r="H17" s="79">
        <f t="shared" si="2"/>
        <v>0</v>
      </c>
      <c r="I17" s="91"/>
      <c r="J17" s="91"/>
      <c r="K17" s="91"/>
      <c r="L17" s="91"/>
      <c r="M17" s="91"/>
      <c r="N17" s="91"/>
    </row>
    <row r="18" spans="1:14" s="57" customFormat="1" ht="18" customHeight="1">
      <c r="A18" s="254"/>
      <c r="B18" s="260"/>
      <c r="C18" s="265"/>
      <c r="D18" s="274"/>
      <c r="E18" s="70"/>
      <c r="F18" s="78" t="s">
        <v>299</v>
      </c>
      <c r="G18" s="76" t="s">
        <v>300</v>
      </c>
      <c r="H18" s="79">
        <f t="shared" si="2"/>
        <v>0</v>
      </c>
      <c r="I18" s="91"/>
      <c r="J18" s="91"/>
      <c r="K18" s="91"/>
      <c r="L18" s="91"/>
      <c r="M18" s="91"/>
      <c r="N18" s="91"/>
    </row>
    <row r="19" spans="1:14" s="57" customFormat="1" ht="18" customHeight="1">
      <c r="A19" s="255"/>
      <c r="B19" s="260"/>
      <c r="C19" s="265"/>
      <c r="D19" s="274"/>
      <c r="E19" s="77"/>
      <c r="F19" s="78" t="s">
        <v>301</v>
      </c>
      <c r="G19" s="76" t="s">
        <v>302</v>
      </c>
      <c r="H19" s="79">
        <f t="shared" si="2"/>
        <v>6.18</v>
      </c>
      <c r="I19" s="91">
        <v>6.18</v>
      </c>
      <c r="J19" s="91"/>
      <c r="K19" s="91"/>
      <c r="L19" s="91"/>
      <c r="M19" s="91"/>
      <c r="N19" s="91"/>
    </row>
    <row r="20" spans="1:14" s="57" customFormat="1" ht="18" customHeight="1">
      <c r="A20" s="85">
        <v>502</v>
      </c>
      <c r="B20" s="85"/>
      <c r="C20" s="86" t="s">
        <v>303</v>
      </c>
      <c r="D20" s="80">
        <f>SUM(D21:D47)</f>
        <v>405.34</v>
      </c>
      <c r="E20" s="85">
        <v>302</v>
      </c>
      <c r="F20" s="87"/>
      <c r="G20" s="86" t="s">
        <v>304</v>
      </c>
      <c r="H20" s="74">
        <f>SUM(H21:H47)</f>
        <v>405.34</v>
      </c>
      <c r="I20" s="74">
        <f t="shared" ref="I20:N20" si="3">SUM(I21:I47)</f>
        <v>355.34</v>
      </c>
      <c r="J20" s="74">
        <f t="shared" si="3"/>
        <v>50</v>
      </c>
      <c r="K20" s="74">
        <f t="shared" si="3"/>
        <v>0</v>
      </c>
      <c r="L20" s="74">
        <f t="shared" si="3"/>
        <v>0</v>
      </c>
      <c r="M20" s="74">
        <f t="shared" si="3"/>
        <v>0</v>
      </c>
      <c r="N20" s="74">
        <f t="shared" si="3"/>
        <v>0</v>
      </c>
    </row>
    <row r="21" spans="1:14" s="57" customFormat="1" ht="18" customHeight="1">
      <c r="A21" s="256">
        <v>502</v>
      </c>
      <c r="B21" s="261" t="s">
        <v>276</v>
      </c>
      <c r="C21" s="266" t="s">
        <v>305</v>
      </c>
      <c r="D21" s="275">
        <f>SUM(H21:H34)</f>
        <v>248.84</v>
      </c>
      <c r="E21" s="75"/>
      <c r="F21" s="78" t="s">
        <v>276</v>
      </c>
      <c r="G21" s="76" t="s">
        <v>306</v>
      </c>
      <c r="H21" s="79">
        <f t="shared" si="2"/>
        <v>40</v>
      </c>
      <c r="I21" s="91">
        <v>30</v>
      </c>
      <c r="J21" s="91">
        <v>10</v>
      </c>
      <c r="K21" s="91"/>
      <c r="L21" s="91"/>
      <c r="M21" s="91"/>
      <c r="N21" s="91"/>
    </row>
    <row r="22" spans="1:14" s="57" customFormat="1" ht="18" customHeight="1">
      <c r="A22" s="257"/>
      <c r="B22" s="262"/>
      <c r="C22" s="267"/>
      <c r="D22" s="276"/>
      <c r="E22" s="75"/>
      <c r="F22" s="78" t="s">
        <v>279</v>
      </c>
      <c r="G22" s="76" t="s">
        <v>307</v>
      </c>
      <c r="H22" s="79">
        <f t="shared" si="2"/>
        <v>6</v>
      </c>
      <c r="I22" s="91">
        <v>6</v>
      </c>
      <c r="J22" s="91"/>
      <c r="K22" s="91"/>
      <c r="L22" s="91"/>
      <c r="M22" s="91"/>
      <c r="N22" s="91"/>
    </row>
    <row r="23" spans="1:14" s="57" customFormat="1" ht="18" customHeight="1">
      <c r="A23" s="257"/>
      <c r="B23" s="262"/>
      <c r="C23" s="267"/>
      <c r="D23" s="276"/>
      <c r="E23" s="75"/>
      <c r="F23" s="78" t="s">
        <v>308</v>
      </c>
      <c r="G23" s="76" t="s">
        <v>309</v>
      </c>
      <c r="H23" s="79">
        <f t="shared" si="2"/>
        <v>0</v>
      </c>
      <c r="I23" s="91"/>
      <c r="J23" s="91"/>
      <c r="K23" s="91"/>
      <c r="L23" s="91"/>
      <c r="M23" s="91"/>
      <c r="N23" s="91"/>
    </row>
    <row r="24" spans="1:14" s="57" customFormat="1" ht="18" customHeight="1">
      <c r="A24" s="257"/>
      <c r="B24" s="262"/>
      <c r="C24" s="267"/>
      <c r="D24" s="276"/>
      <c r="E24" s="75"/>
      <c r="F24" s="78" t="s">
        <v>310</v>
      </c>
      <c r="G24" s="76" t="s">
        <v>311</v>
      </c>
      <c r="H24" s="79">
        <f t="shared" si="2"/>
        <v>1</v>
      </c>
      <c r="I24" s="91">
        <v>1</v>
      </c>
      <c r="J24" s="91"/>
      <c r="K24" s="91"/>
      <c r="L24" s="91"/>
      <c r="M24" s="91"/>
      <c r="N24" s="91"/>
    </row>
    <row r="25" spans="1:14" s="57" customFormat="1" ht="18" customHeight="1">
      <c r="A25" s="257"/>
      <c r="B25" s="262"/>
      <c r="C25" s="267"/>
      <c r="D25" s="276"/>
      <c r="E25" s="85"/>
      <c r="F25" s="78" t="s">
        <v>297</v>
      </c>
      <c r="G25" s="76" t="s">
        <v>312</v>
      </c>
      <c r="H25" s="79">
        <f t="shared" si="2"/>
        <v>25</v>
      </c>
      <c r="I25" s="91">
        <v>25</v>
      </c>
      <c r="J25" s="91"/>
      <c r="K25" s="91"/>
      <c r="L25" s="91"/>
      <c r="M25" s="91"/>
      <c r="N25" s="91"/>
    </row>
    <row r="26" spans="1:14" s="57" customFormat="1" ht="18" customHeight="1">
      <c r="A26" s="257"/>
      <c r="B26" s="262"/>
      <c r="C26" s="267"/>
      <c r="D26" s="276"/>
      <c r="E26" s="75"/>
      <c r="F26" s="78" t="s">
        <v>313</v>
      </c>
      <c r="G26" s="76" t="s">
        <v>314</v>
      </c>
      <c r="H26" s="79">
        <f t="shared" si="2"/>
        <v>5</v>
      </c>
      <c r="I26" s="91">
        <v>5</v>
      </c>
      <c r="J26" s="91"/>
      <c r="K26" s="91"/>
      <c r="L26" s="91"/>
      <c r="M26" s="91"/>
      <c r="N26" s="91"/>
    </row>
    <row r="27" spans="1:14" s="57" customFormat="1" ht="18" customHeight="1">
      <c r="A27" s="257"/>
      <c r="B27" s="262"/>
      <c r="C27" s="267"/>
      <c r="D27" s="276"/>
      <c r="E27" s="75"/>
      <c r="F27" s="78" t="s">
        <v>284</v>
      </c>
      <c r="G27" s="76" t="s">
        <v>315</v>
      </c>
      <c r="H27" s="79">
        <f t="shared" si="2"/>
        <v>0</v>
      </c>
      <c r="I27" s="91"/>
      <c r="J27" s="91"/>
      <c r="K27" s="91"/>
      <c r="L27" s="91"/>
      <c r="M27" s="91"/>
      <c r="N27" s="91"/>
    </row>
    <row r="28" spans="1:14" s="57" customFormat="1" ht="18" customHeight="1">
      <c r="A28" s="257"/>
      <c r="B28" s="262"/>
      <c r="C28" s="267"/>
      <c r="D28" s="276"/>
      <c r="E28" s="75"/>
      <c r="F28" s="78" t="s">
        <v>286</v>
      </c>
      <c r="G28" s="76" t="s">
        <v>316</v>
      </c>
      <c r="H28" s="79">
        <f t="shared" si="2"/>
        <v>0</v>
      </c>
      <c r="I28" s="91"/>
      <c r="J28" s="91"/>
      <c r="K28" s="91"/>
      <c r="L28" s="91"/>
      <c r="M28" s="91"/>
      <c r="N28" s="91"/>
    </row>
    <row r="29" spans="1:14" s="57" customFormat="1" ht="18" customHeight="1">
      <c r="A29" s="257"/>
      <c r="B29" s="262"/>
      <c r="C29" s="267"/>
      <c r="D29" s="276"/>
      <c r="E29" s="75"/>
      <c r="F29" s="78" t="s">
        <v>290</v>
      </c>
      <c r="G29" s="76" t="s">
        <v>317</v>
      </c>
      <c r="H29" s="79">
        <f t="shared" si="2"/>
        <v>30</v>
      </c>
      <c r="I29" s="91">
        <v>25</v>
      </c>
      <c r="J29" s="91">
        <v>5</v>
      </c>
      <c r="K29" s="91"/>
      <c r="L29" s="91"/>
      <c r="M29" s="91"/>
      <c r="N29" s="91"/>
    </row>
    <row r="30" spans="1:14" s="57" customFormat="1" ht="18" customHeight="1">
      <c r="A30" s="257"/>
      <c r="B30" s="262"/>
      <c r="C30" s="267"/>
      <c r="D30" s="276"/>
      <c r="E30" s="77"/>
      <c r="F30" s="78" t="s">
        <v>299</v>
      </c>
      <c r="G30" s="76" t="s">
        <v>318</v>
      </c>
      <c r="H30" s="79">
        <f t="shared" si="2"/>
        <v>0</v>
      </c>
      <c r="I30" s="91"/>
      <c r="J30" s="91"/>
      <c r="K30" s="91"/>
      <c r="L30" s="91"/>
      <c r="M30" s="91"/>
      <c r="N30" s="91"/>
    </row>
    <row r="31" spans="1:14" s="57" customFormat="1" ht="18" customHeight="1">
      <c r="A31" s="257"/>
      <c r="B31" s="262"/>
      <c r="C31" s="267"/>
      <c r="D31" s="276"/>
      <c r="E31" s="77"/>
      <c r="F31" s="78" t="s">
        <v>319</v>
      </c>
      <c r="G31" s="76" t="s">
        <v>320</v>
      </c>
      <c r="H31" s="79">
        <f t="shared" si="2"/>
        <v>32</v>
      </c>
      <c r="I31" s="91">
        <v>27</v>
      </c>
      <c r="J31" s="91">
        <v>5</v>
      </c>
      <c r="K31" s="91"/>
      <c r="L31" s="91"/>
      <c r="M31" s="91"/>
      <c r="N31" s="91"/>
    </row>
    <row r="32" spans="1:14" s="57" customFormat="1" ht="18" customHeight="1">
      <c r="A32" s="257"/>
      <c r="B32" s="262"/>
      <c r="C32" s="267"/>
      <c r="D32" s="276"/>
      <c r="E32" s="77"/>
      <c r="F32" s="78" t="s">
        <v>321</v>
      </c>
      <c r="G32" s="76" t="s">
        <v>322</v>
      </c>
      <c r="H32" s="79">
        <f t="shared" si="2"/>
        <v>70</v>
      </c>
      <c r="I32" s="91">
        <v>70</v>
      </c>
      <c r="J32" s="91"/>
      <c r="K32" s="91"/>
      <c r="L32" s="91"/>
      <c r="M32" s="91"/>
      <c r="N32" s="91"/>
    </row>
    <row r="33" spans="1:14" s="57" customFormat="1" ht="18" customHeight="1">
      <c r="A33" s="257"/>
      <c r="B33" s="262"/>
      <c r="C33" s="267"/>
      <c r="D33" s="276"/>
      <c r="E33" s="77"/>
      <c r="F33" s="78" t="s">
        <v>323</v>
      </c>
      <c r="G33" s="76" t="s">
        <v>324</v>
      </c>
      <c r="H33" s="79">
        <f t="shared" si="2"/>
        <v>39.840000000000003</v>
      </c>
      <c r="I33" s="91">
        <v>39.840000000000003</v>
      </c>
      <c r="J33" s="91"/>
      <c r="K33" s="91"/>
      <c r="L33" s="91"/>
      <c r="M33" s="91"/>
      <c r="N33" s="91"/>
    </row>
    <row r="34" spans="1:14" s="57" customFormat="1" ht="18" customHeight="1">
      <c r="A34" s="257"/>
      <c r="B34" s="263"/>
      <c r="C34" s="268"/>
      <c r="D34" s="277"/>
      <c r="E34" s="77"/>
      <c r="F34" s="78" t="s">
        <v>325</v>
      </c>
      <c r="G34" s="76" t="s">
        <v>326</v>
      </c>
      <c r="H34" s="79">
        <f t="shared" si="2"/>
        <v>0</v>
      </c>
      <c r="I34" s="91"/>
      <c r="J34" s="91"/>
      <c r="K34" s="91"/>
      <c r="L34" s="91"/>
      <c r="M34" s="91"/>
      <c r="N34" s="91"/>
    </row>
    <row r="35" spans="1:14" s="57" customFormat="1" ht="18" customHeight="1">
      <c r="A35" s="257"/>
      <c r="B35" s="78" t="s">
        <v>279</v>
      </c>
      <c r="C35" s="89" t="s">
        <v>327</v>
      </c>
      <c r="D35" s="80">
        <f>H35</f>
        <v>1</v>
      </c>
      <c r="E35" s="77"/>
      <c r="F35" s="78" t="s">
        <v>328</v>
      </c>
      <c r="G35" s="76" t="s">
        <v>327</v>
      </c>
      <c r="H35" s="79">
        <f t="shared" si="2"/>
        <v>1</v>
      </c>
      <c r="I35" s="91">
        <v>1</v>
      </c>
      <c r="J35" s="91"/>
      <c r="K35" s="91"/>
      <c r="L35" s="91"/>
      <c r="M35" s="91"/>
      <c r="N35" s="91"/>
    </row>
    <row r="36" spans="1:14" s="57" customFormat="1" ht="18" customHeight="1">
      <c r="A36" s="257"/>
      <c r="B36" s="78" t="s">
        <v>281</v>
      </c>
      <c r="C36" s="89" t="s">
        <v>329</v>
      </c>
      <c r="D36" s="80">
        <f>H36</f>
        <v>2</v>
      </c>
      <c r="E36" s="77"/>
      <c r="F36" s="78" t="s">
        <v>330</v>
      </c>
      <c r="G36" s="76" t="s">
        <v>329</v>
      </c>
      <c r="H36" s="79">
        <f t="shared" si="2"/>
        <v>2</v>
      </c>
      <c r="I36" s="91">
        <v>2</v>
      </c>
      <c r="J36" s="91"/>
      <c r="K36" s="91"/>
      <c r="L36" s="91"/>
      <c r="M36" s="91"/>
      <c r="N36" s="91"/>
    </row>
    <row r="37" spans="1:14" s="57" customFormat="1" ht="18" customHeight="1">
      <c r="A37" s="257"/>
      <c r="B37" s="260" t="s">
        <v>308</v>
      </c>
      <c r="C37" s="265" t="s">
        <v>331</v>
      </c>
      <c r="D37" s="275">
        <f>SUM(H37:H39)</f>
        <v>3.8</v>
      </c>
      <c r="E37" s="85"/>
      <c r="F37" s="78" t="s">
        <v>332</v>
      </c>
      <c r="G37" s="76" t="s">
        <v>333</v>
      </c>
      <c r="H37" s="79">
        <f t="shared" si="2"/>
        <v>3.8</v>
      </c>
      <c r="I37" s="91">
        <v>3.8</v>
      </c>
      <c r="J37" s="91"/>
      <c r="K37" s="91"/>
      <c r="L37" s="91"/>
      <c r="M37" s="91"/>
      <c r="N37" s="91"/>
    </row>
    <row r="38" spans="1:14" s="57" customFormat="1" ht="18" customHeight="1">
      <c r="A38" s="257"/>
      <c r="B38" s="260"/>
      <c r="C38" s="265"/>
      <c r="D38" s="276"/>
      <c r="E38" s="77"/>
      <c r="F38" s="78" t="s">
        <v>334</v>
      </c>
      <c r="G38" s="76" t="s">
        <v>335</v>
      </c>
      <c r="H38" s="79">
        <f t="shared" si="2"/>
        <v>0</v>
      </c>
      <c r="I38" s="91"/>
      <c r="J38" s="91"/>
      <c r="K38" s="91"/>
      <c r="L38" s="91"/>
      <c r="M38" s="91"/>
      <c r="N38" s="91"/>
    </row>
    <row r="39" spans="1:14" s="57" customFormat="1" ht="18" customHeight="1">
      <c r="A39" s="257"/>
      <c r="B39" s="260"/>
      <c r="C39" s="265"/>
      <c r="D39" s="277"/>
      <c r="E39" s="77"/>
      <c r="F39" s="78" t="s">
        <v>336</v>
      </c>
      <c r="G39" s="76" t="s">
        <v>337</v>
      </c>
      <c r="H39" s="79">
        <f t="shared" si="2"/>
        <v>0</v>
      </c>
      <c r="I39" s="91"/>
      <c r="J39" s="91"/>
      <c r="K39" s="91"/>
      <c r="L39" s="91"/>
      <c r="M39" s="91"/>
      <c r="N39" s="91"/>
    </row>
    <row r="40" spans="1:14" s="57" customFormat="1" ht="18" customHeight="1">
      <c r="A40" s="257"/>
      <c r="B40" s="260" t="s">
        <v>310</v>
      </c>
      <c r="C40" s="265" t="s">
        <v>338</v>
      </c>
      <c r="D40" s="275">
        <f>SUM(H40:H42)</f>
        <v>65.7</v>
      </c>
      <c r="E40" s="70"/>
      <c r="F40" s="78" t="s">
        <v>281</v>
      </c>
      <c r="G40" s="76" t="s">
        <v>339</v>
      </c>
      <c r="H40" s="79">
        <f t="shared" si="2"/>
        <v>0</v>
      </c>
      <c r="I40" s="91"/>
      <c r="J40" s="91"/>
      <c r="K40" s="91"/>
      <c r="L40" s="91"/>
      <c r="M40" s="91"/>
      <c r="N40" s="91"/>
    </row>
    <row r="41" spans="1:14" s="57" customFormat="1" ht="18" customHeight="1">
      <c r="A41" s="257"/>
      <c r="B41" s="260"/>
      <c r="C41" s="265"/>
      <c r="D41" s="276"/>
      <c r="E41" s="77"/>
      <c r="F41" s="78" t="s">
        <v>340</v>
      </c>
      <c r="G41" s="76" t="s">
        <v>341</v>
      </c>
      <c r="H41" s="79">
        <f t="shared" si="2"/>
        <v>65.7</v>
      </c>
      <c r="I41" s="91">
        <v>45.7</v>
      </c>
      <c r="J41" s="91">
        <v>20</v>
      </c>
      <c r="K41" s="91"/>
      <c r="L41" s="91"/>
      <c r="M41" s="91"/>
      <c r="N41" s="91"/>
    </row>
    <row r="42" spans="1:14" s="57" customFormat="1" ht="18" customHeight="1">
      <c r="A42" s="257"/>
      <c r="B42" s="260"/>
      <c r="C42" s="265"/>
      <c r="D42" s="277"/>
      <c r="E42" s="77"/>
      <c r="F42" s="78" t="s">
        <v>342</v>
      </c>
      <c r="G42" s="76" t="s">
        <v>338</v>
      </c>
      <c r="H42" s="79">
        <f t="shared" si="2"/>
        <v>0</v>
      </c>
      <c r="I42" s="91"/>
      <c r="J42" s="91"/>
      <c r="K42" s="91"/>
      <c r="L42" s="91"/>
      <c r="M42" s="91"/>
      <c r="N42" s="91"/>
    </row>
    <row r="43" spans="1:14" s="57" customFormat="1" ht="18" customHeight="1">
      <c r="A43" s="257"/>
      <c r="B43" s="78" t="s">
        <v>297</v>
      </c>
      <c r="C43" s="89" t="s">
        <v>343</v>
      </c>
      <c r="D43" s="80">
        <f>H43</f>
        <v>15</v>
      </c>
      <c r="E43" s="70"/>
      <c r="F43" s="78" t="s">
        <v>344</v>
      </c>
      <c r="G43" s="76" t="s">
        <v>343</v>
      </c>
      <c r="H43" s="79">
        <f t="shared" si="2"/>
        <v>15</v>
      </c>
      <c r="I43" s="91">
        <v>15</v>
      </c>
      <c r="J43" s="91"/>
      <c r="K43" s="91"/>
      <c r="L43" s="91"/>
      <c r="M43" s="91"/>
      <c r="N43" s="91"/>
    </row>
    <row r="44" spans="1:14" s="57" customFormat="1" ht="18" customHeight="1">
      <c r="A44" s="257"/>
      <c r="B44" s="78" t="s">
        <v>313</v>
      </c>
      <c r="C44" s="89" t="s">
        <v>345</v>
      </c>
      <c r="D44" s="80">
        <f>H44</f>
        <v>0</v>
      </c>
      <c r="E44" s="70"/>
      <c r="F44" s="78" t="s">
        <v>292</v>
      </c>
      <c r="G44" s="76" t="s">
        <v>345</v>
      </c>
      <c r="H44" s="79">
        <f t="shared" si="2"/>
        <v>0</v>
      </c>
      <c r="I44" s="91"/>
      <c r="J44" s="91"/>
      <c r="K44" s="91"/>
      <c r="L44" s="91"/>
      <c r="M44" s="91"/>
      <c r="N44" s="91"/>
    </row>
    <row r="45" spans="1:14" s="57" customFormat="1" ht="18" customHeight="1">
      <c r="A45" s="257"/>
      <c r="B45" s="78" t="s">
        <v>284</v>
      </c>
      <c r="C45" s="89" t="s">
        <v>346</v>
      </c>
      <c r="D45" s="80">
        <f>H45</f>
        <v>29</v>
      </c>
      <c r="E45" s="77"/>
      <c r="F45" s="78" t="s">
        <v>347</v>
      </c>
      <c r="G45" s="76" t="s">
        <v>346</v>
      </c>
      <c r="H45" s="79">
        <f t="shared" si="2"/>
        <v>29</v>
      </c>
      <c r="I45" s="91">
        <v>29</v>
      </c>
      <c r="J45" s="91"/>
      <c r="K45" s="91"/>
      <c r="L45" s="91"/>
      <c r="M45" s="91"/>
      <c r="N45" s="91"/>
    </row>
    <row r="46" spans="1:14" s="57" customFormat="1" ht="18" customHeight="1">
      <c r="A46" s="257"/>
      <c r="B46" s="83" t="s">
        <v>286</v>
      </c>
      <c r="C46" s="88" t="s">
        <v>348</v>
      </c>
      <c r="D46" s="80">
        <f>H46</f>
        <v>40</v>
      </c>
      <c r="E46" s="77"/>
      <c r="F46" s="78" t="s">
        <v>295</v>
      </c>
      <c r="G46" s="76" t="s">
        <v>348</v>
      </c>
      <c r="H46" s="79">
        <f t="shared" si="2"/>
        <v>40</v>
      </c>
      <c r="I46" s="91">
        <v>30</v>
      </c>
      <c r="J46" s="91">
        <v>10</v>
      </c>
      <c r="K46" s="91"/>
      <c r="L46" s="91"/>
      <c r="M46" s="91"/>
      <c r="N46" s="91"/>
    </row>
    <row r="47" spans="1:14" s="57" customFormat="1" ht="18" customHeight="1">
      <c r="A47" s="258"/>
      <c r="B47" s="75">
        <v>99</v>
      </c>
      <c r="C47" s="76" t="s">
        <v>349</v>
      </c>
      <c r="D47" s="80">
        <f>H47</f>
        <v>0</v>
      </c>
      <c r="E47" s="70"/>
      <c r="F47" s="78" t="s">
        <v>301</v>
      </c>
      <c r="G47" s="76" t="s">
        <v>349</v>
      </c>
      <c r="H47" s="79">
        <f t="shared" si="2"/>
        <v>0</v>
      </c>
      <c r="I47" s="91"/>
      <c r="J47" s="91"/>
      <c r="K47" s="91"/>
      <c r="L47" s="91"/>
      <c r="M47" s="91"/>
      <c r="N47" s="91"/>
    </row>
    <row r="48" spans="1:14" s="57" customFormat="1" ht="18" customHeight="1">
      <c r="A48" s="70">
        <v>503</v>
      </c>
      <c r="B48" s="77"/>
      <c r="C48" s="86" t="s">
        <v>350</v>
      </c>
      <c r="D48" s="90">
        <f>SUM(D49:D64)</f>
        <v>26.8</v>
      </c>
      <c r="E48" s="70">
        <v>310</v>
      </c>
      <c r="F48" s="73"/>
      <c r="G48" s="71" t="s">
        <v>351</v>
      </c>
      <c r="H48" s="74">
        <f t="shared" ref="H48:N48" si="4">SUM(H49:H64)</f>
        <v>26.8</v>
      </c>
      <c r="I48" s="74">
        <f t="shared" si="4"/>
        <v>0</v>
      </c>
      <c r="J48" s="74">
        <f t="shared" si="4"/>
        <v>26.8</v>
      </c>
      <c r="K48" s="74">
        <f t="shared" si="4"/>
        <v>0</v>
      </c>
      <c r="L48" s="74">
        <f t="shared" si="4"/>
        <v>0</v>
      </c>
      <c r="M48" s="74">
        <f t="shared" si="4"/>
        <v>0</v>
      </c>
      <c r="N48" s="74">
        <f t="shared" si="4"/>
        <v>0</v>
      </c>
    </row>
    <row r="49" spans="1:14" s="57" customFormat="1" ht="18" customHeight="1">
      <c r="A49" s="70"/>
      <c r="B49" s="75" t="s">
        <v>276</v>
      </c>
      <c r="C49" s="76" t="s">
        <v>352</v>
      </c>
      <c r="D49" s="80">
        <f>H49</f>
        <v>0</v>
      </c>
      <c r="E49" s="75"/>
      <c r="F49" s="78" t="s">
        <v>276</v>
      </c>
      <c r="G49" s="76" t="s">
        <v>352</v>
      </c>
      <c r="H49" s="79">
        <f t="shared" si="2"/>
        <v>0</v>
      </c>
      <c r="I49" s="91"/>
      <c r="J49" s="91"/>
      <c r="K49" s="91"/>
      <c r="L49" s="91"/>
      <c r="M49" s="91"/>
      <c r="N49" s="91"/>
    </row>
    <row r="50" spans="1:14" s="57" customFormat="1" ht="18" customHeight="1">
      <c r="A50" s="70"/>
      <c r="B50" s="204" t="s">
        <v>279</v>
      </c>
      <c r="C50" s="76" t="s">
        <v>353</v>
      </c>
      <c r="D50" s="80">
        <f>H50</f>
        <v>0</v>
      </c>
      <c r="E50" s="75"/>
      <c r="F50" s="78" t="s">
        <v>310</v>
      </c>
      <c r="G50" s="76" t="s">
        <v>353</v>
      </c>
      <c r="H50" s="79">
        <f t="shared" si="2"/>
        <v>0</v>
      </c>
      <c r="I50" s="91"/>
      <c r="J50" s="91"/>
      <c r="K50" s="91"/>
      <c r="L50" s="91"/>
      <c r="M50" s="91"/>
      <c r="N50" s="91"/>
    </row>
    <row r="51" spans="1:14" s="57" customFormat="1" ht="18" customHeight="1">
      <c r="A51" s="70"/>
      <c r="B51" s="78" t="s">
        <v>281</v>
      </c>
      <c r="C51" s="76" t="s">
        <v>354</v>
      </c>
      <c r="D51" s="80">
        <f>H51</f>
        <v>0</v>
      </c>
      <c r="E51" s="77"/>
      <c r="F51" s="78" t="s">
        <v>295</v>
      </c>
      <c r="G51" s="76" t="s">
        <v>354</v>
      </c>
      <c r="H51" s="79">
        <f t="shared" si="2"/>
        <v>0</v>
      </c>
      <c r="I51" s="91"/>
      <c r="J51" s="91"/>
      <c r="K51" s="91"/>
      <c r="L51" s="91"/>
      <c r="M51" s="91"/>
      <c r="N51" s="91"/>
    </row>
    <row r="52" spans="1:14" s="57" customFormat="1" ht="18" customHeight="1">
      <c r="A52" s="256"/>
      <c r="B52" s="260" t="s">
        <v>310</v>
      </c>
      <c r="C52" s="265" t="s">
        <v>355</v>
      </c>
      <c r="D52" s="275">
        <f>SUM(H52:H55)</f>
        <v>0</v>
      </c>
      <c r="E52" s="77"/>
      <c r="F52" s="78" t="s">
        <v>286</v>
      </c>
      <c r="G52" s="76" t="s">
        <v>356</v>
      </c>
      <c r="H52" s="79">
        <f t="shared" si="2"/>
        <v>0</v>
      </c>
      <c r="I52" s="91"/>
      <c r="J52" s="91"/>
      <c r="K52" s="91"/>
      <c r="L52" s="91"/>
      <c r="M52" s="91"/>
      <c r="N52" s="91"/>
    </row>
    <row r="53" spans="1:14" s="57" customFormat="1" ht="18" customHeight="1">
      <c r="A53" s="257"/>
      <c r="B53" s="260"/>
      <c r="C53" s="265"/>
      <c r="D53" s="276"/>
      <c r="E53" s="77"/>
      <c r="F53" s="78" t="s">
        <v>288</v>
      </c>
      <c r="G53" s="76" t="s">
        <v>357</v>
      </c>
      <c r="H53" s="79">
        <f t="shared" si="2"/>
        <v>0</v>
      </c>
      <c r="I53" s="91"/>
      <c r="J53" s="91"/>
      <c r="K53" s="91"/>
      <c r="L53" s="91"/>
      <c r="M53" s="91"/>
      <c r="N53" s="91"/>
    </row>
    <row r="54" spans="1:14" s="57" customFormat="1" ht="18" customHeight="1">
      <c r="A54" s="257"/>
      <c r="B54" s="260"/>
      <c r="C54" s="265"/>
      <c r="D54" s="276"/>
      <c r="E54" s="77"/>
      <c r="F54" s="78" t="s">
        <v>290</v>
      </c>
      <c r="G54" s="76" t="s">
        <v>358</v>
      </c>
      <c r="H54" s="79">
        <f t="shared" si="2"/>
        <v>0</v>
      </c>
      <c r="I54" s="91"/>
      <c r="J54" s="91"/>
      <c r="K54" s="91"/>
      <c r="L54" s="91"/>
      <c r="M54" s="91"/>
      <c r="N54" s="91"/>
    </row>
    <row r="55" spans="1:14" s="57" customFormat="1" ht="18" customHeight="1">
      <c r="A55" s="258"/>
      <c r="B55" s="260"/>
      <c r="C55" s="265"/>
      <c r="D55" s="277"/>
      <c r="E55" s="77"/>
      <c r="F55" s="78" t="s">
        <v>292</v>
      </c>
      <c r="G55" s="76" t="s">
        <v>359</v>
      </c>
      <c r="H55" s="79">
        <f t="shared" si="2"/>
        <v>0</v>
      </c>
      <c r="I55" s="91"/>
      <c r="J55" s="91"/>
      <c r="K55" s="91"/>
      <c r="L55" s="91"/>
      <c r="M55" s="91"/>
      <c r="N55" s="91"/>
    </row>
    <row r="56" spans="1:14" s="57" customFormat="1" ht="18" customHeight="1">
      <c r="A56" s="256"/>
      <c r="B56" s="260" t="s">
        <v>297</v>
      </c>
      <c r="C56" s="265" t="s">
        <v>360</v>
      </c>
      <c r="D56" s="275">
        <f>SUM(H56:H58)</f>
        <v>26.8</v>
      </c>
      <c r="E56" s="77"/>
      <c r="F56" s="78" t="s">
        <v>279</v>
      </c>
      <c r="G56" s="76" t="s">
        <v>361</v>
      </c>
      <c r="H56" s="79">
        <f t="shared" si="2"/>
        <v>23.4</v>
      </c>
      <c r="I56" s="91"/>
      <c r="J56" s="91">
        <v>23.4</v>
      </c>
      <c r="K56" s="91"/>
      <c r="L56" s="91"/>
      <c r="M56" s="91"/>
      <c r="N56" s="91"/>
    </row>
    <row r="57" spans="1:14" s="57" customFormat="1" ht="18" customHeight="1">
      <c r="A57" s="257"/>
      <c r="B57" s="260"/>
      <c r="C57" s="265"/>
      <c r="D57" s="276"/>
      <c r="E57" s="77"/>
      <c r="F57" s="78" t="s">
        <v>281</v>
      </c>
      <c r="G57" s="76" t="s">
        <v>362</v>
      </c>
      <c r="H57" s="79">
        <f t="shared" si="2"/>
        <v>3.4</v>
      </c>
      <c r="I57" s="91"/>
      <c r="J57" s="91">
        <v>3.4</v>
      </c>
      <c r="K57" s="91"/>
      <c r="L57" s="91"/>
      <c r="M57" s="91"/>
      <c r="N57" s="91"/>
    </row>
    <row r="58" spans="1:14" s="57" customFormat="1" ht="18" customHeight="1">
      <c r="A58" s="258"/>
      <c r="B58" s="260"/>
      <c r="C58" s="265"/>
      <c r="D58" s="277"/>
      <c r="E58" s="77"/>
      <c r="F58" s="78" t="s">
        <v>313</v>
      </c>
      <c r="G58" s="76" t="s">
        <v>363</v>
      </c>
      <c r="H58" s="79">
        <f t="shared" si="2"/>
        <v>0</v>
      </c>
      <c r="I58" s="91"/>
      <c r="J58" s="91"/>
      <c r="K58" s="91"/>
      <c r="L58" s="91"/>
      <c r="M58" s="91"/>
      <c r="N58" s="91"/>
    </row>
    <row r="59" spans="1:14" s="57" customFormat="1" ht="18" customHeight="1">
      <c r="A59" s="70"/>
      <c r="B59" s="78" t="s">
        <v>313</v>
      </c>
      <c r="C59" s="76" t="s">
        <v>364</v>
      </c>
      <c r="D59" s="80">
        <f>H59</f>
        <v>0</v>
      </c>
      <c r="E59" s="77"/>
      <c r="F59" s="78" t="s">
        <v>297</v>
      </c>
      <c r="G59" s="76" t="s">
        <v>364</v>
      </c>
      <c r="H59" s="79">
        <f t="shared" si="2"/>
        <v>0</v>
      </c>
      <c r="I59" s="91"/>
      <c r="J59" s="91"/>
      <c r="K59" s="91"/>
      <c r="L59" s="91"/>
      <c r="M59" s="91"/>
      <c r="N59" s="91"/>
    </row>
    <row r="60" spans="1:14" s="57" customFormat="1" ht="18" customHeight="1">
      <c r="A60" s="256"/>
      <c r="B60" s="260" t="s">
        <v>301</v>
      </c>
      <c r="C60" s="265" t="s">
        <v>365</v>
      </c>
      <c r="D60" s="275">
        <f>SUM(H60:H64)</f>
        <v>0</v>
      </c>
      <c r="E60" s="77"/>
      <c r="F60" s="78" t="s">
        <v>284</v>
      </c>
      <c r="G60" s="76" t="s">
        <v>366</v>
      </c>
      <c r="H60" s="79">
        <f t="shared" si="2"/>
        <v>0</v>
      </c>
      <c r="I60" s="91"/>
      <c r="J60" s="91"/>
      <c r="K60" s="91"/>
      <c r="L60" s="91"/>
      <c r="M60" s="91"/>
      <c r="N60" s="91"/>
    </row>
    <row r="61" spans="1:14" s="57" customFormat="1" ht="18" customHeight="1">
      <c r="A61" s="257"/>
      <c r="B61" s="260"/>
      <c r="C61" s="265"/>
      <c r="D61" s="276"/>
      <c r="E61" s="77"/>
      <c r="F61" s="78" t="s">
        <v>367</v>
      </c>
      <c r="G61" s="76" t="s">
        <v>368</v>
      </c>
      <c r="H61" s="79">
        <f t="shared" si="2"/>
        <v>0</v>
      </c>
      <c r="I61" s="91"/>
      <c r="J61" s="91"/>
      <c r="K61" s="91"/>
      <c r="L61" s="91"/>
      <c r="M61" s="91"/>
      <c r="N61" s="91"/>
    </row>
    <row r="62" spans="1:14" s="57" customFormat="1" ht="18" customHeight="1">
      <c r="A62" s="257"/>
      <c r="B62" s="260"/>
      <c r="C62" s="265"/>
      <c r="D62" s="276"/>
      <c r="E62" s="77"/>
      <c r="F62" s="78">
        <v>21</v>
      </c>
      <c r="G62" s="76" t="s">
        <v>369</v>
      </c>
      <c r="H62" s="79">
        <f t="shared" si="2"/>
        <v>0</v>
      </c>
      <c r="I62" s="91"/>
      <c r="J62" s="91"/>
      <c r="K62" s="91"/>
      <c r="L62" s="91"/>
      <c r="M62" s="91"/>
      <c r="N62" s="91"/>
    </row>
    <row r="63" spans="1:14" s="57" customFormat="1" ht="18" customHeight="1">
      <c r="A63" s="257"/>
      <c r="B63" s="260"/>
      <c r="C63" s="265"/>
      <c r="D63" s="276"/>
      <c r="E63" s="77"/>
      <c r="F63" s="78">
        <v>22</v>
      </c>
      <c r="G63" s="76" t="s">
        <v>370</v>
      </c>
      <c r="H63" s="79">
        <f t="shared" si="2"/>
        <v>0</v>
      </c>
      <c r="I63" s="91"/>
      <c r="J63" s="91"/>
      <c r="K63" s="91"/>
      <c r="L63" s="91"/>
      <c r="M63" s="91"/>
      <c r="N63" s="91"/>
    </row>
    <row r="64" spans="1:14" s="57" customFormat="1" ht="18" customHeight="1">
      <c r="A64" s="258"/>
      <c r="B64" s="260"/>
      <c r="C64" s="265"/>
      <c r="D64" s="277"/>
      <c r="E64" s="77"/>
      <c r="F64" s="205" t="s">
        <v>301</v>
      </c>
      <c r="G64" s="76" t="s">
        <v>365</v>
      </c>
      <c r="H64" s="79">
        <f t="shared" si="2"/>
        <v>0</v>
      </c>
      <c r="I64" s="91"/>
      <c r="J64" s="91"/>
      <c r="K64" s="91"/>
      <c r="L64" s="91"/>
      <c r="M64" s="91"/>
      <c r="N64" s="91"/>
    </row>
    <row r="65" spans="1:14" s="57" customFormat="1" ht="18" customHeight="1">
      <c r="A65" s="70">
        <v>504</v>
      </c>
      <c r="B65" s="75"/>
      <c r="C65" s="86" t="s">
        <v>371</v>
      </c>
      <c r="D65" s="80">
        <f>SUM(D66:D77)</f>
        <v>0</v>
      </c>
      <c r="E65" s="70">
        <v>309</v>
      </c>
      <c r="F65" s="92"/>
      <c r="G65" s="71" t="s">
        <v>372</v>
      </c>
      <c r="H65" s="74">
        <f t="shared" ref="H65:N65" si="5">SUM(H66:H77)</f>
        <v>0</v>
      </c>
      <c r="I65" s="74">
        <f t="shared" si="5"/>
        <v>0</v>
      </c>
      <c r="J65" s="74">
        <f t="shared" si="5"/>
        <v>0</v>
      </c>
      <c r="K65" s="74">
        <f t="shared" si="5"/>
        <v>0</v>
      </c>
      <c r="L65" s="74">
        <f t="shared" si="5"/>
        <v>0</v>
      </c>
      <c r="M65" s="74">
        <f t="shared" si="5"/>
        <v>0</v>
      </c>
      <c r="N65" s="74">
        <f t="shared" si="5"/>
        <v>0</v>
      </c>
    </row>
    <row r="66" spans="1:14" s="57" customFormat="1" ht="18" customHeight="1">
      <c r="A66" s="256">
        <v>504</v>
      </c>
      <c r="B66" s="75" t="s">
        <v>276</v>
      </c>
      <c r="C66" s="76" t="s">
        <v>352</v>
      </c>
      <c r="D66" s="80">
        <f>H66</f>
        <v>0</v>
      </c>
      <c r="E66" s="75"/>
      <c r="F66" s="78" t="s">
        <v>276</v>
      </c>
      <c r="G66" s="76" t="s">
        <v>352</v>
      </c>
      <c r="H66" s="79">
        <f t="shared" si="2"/>
        <v>0</v>
      </c>
      <c r="I66" s="91"/>
      <c r="J66" s="91"/>
      <c r="K66" s="91"/>
      <c r="L66" s="91"/>
      <c r="M66" s="91"/>
      <c r="N66" s="91"/>
    </row>
    <row r="67" spans="1:14" s="57" customFormat="1" ht="18" customHeight="1">
      <c r="A67" s="257"/>
      <c r="B67" s="204" t="s">
        <v>279</v>
      </c>
      <c r="C67" s="76" t="s">
        <v>353</v>
      </c>
      <c r="D67" s="80">
        <f>H67</f>
        <v>0</v>
      </c>
      <c r="E67" s="77"/>
      <c r="F67" s="78" t="s">
        <v>310</v>
      </c>
      <c r="G67" s="76" t="s">
        <v>353</v>
      </c>
      <c r="H67" s="79">
        <f t="shared" si="2"/>
        <v>0</v>
      </c>
      <c r="I67" s="91"/>
      <c r="J67" s="91"/>
      <c r="K67" s="91"/>
      <c r="L67" s="91"/>
      <c r="M67" s="91"/>
      <c r="N67" s="91"/>
    </row>
    <row r="68" spans="1:14" s="57" customFormat="1" ht="18" customHeight="1">
      <c r="A68" s="257"/>
      <c r="B68" s="78" t="s">
        <v>281</v>
      </c>
      <c r="C68" s="76" t="s">
        <v>354</v>
      </c>
      <c r="D68" s="80">
        <f>H68</f>
        <v>0</v>
      </c>
      <c r="E68" s="77"/>
      <c r="F68" s="78" t="s">
        <v>295</v>
      </c>
      <c r="G68" s="76" t="s">
        <v>354</v>
      </c>
      <c r="H68" s="79">
        <f t="shared" si="2"/>
        <v>0</v>
      </c>
      <c r="I68" s="91"/>
      <c r="J68" s="91"/>
      <c r="K68" s="91"/>
      <c r="L68" s="91"/>
      <c r="M68" s="91"/>
      <c r="N68" s="91"/>
    </row>
    <row r="69" spans="1:14" s="57" customFormat="1" ht="18" customHeight="1">
      <c r="A69" s="257"/>
      <c r="B69" s="260" t="s">
        <v>308</v>
      </c>
      <c r="C69" s="265" t="s">
        <v>360</v>
      </c>
      <c r="D69" s="275">
        <f>SUM(H69:H71)</f>
        <v>0</v>
      </c>
      <c r="E69" s="77"/>
      <c r="F69" s="78" t="s">
        <v>279</v>
      </c>
      <c r="G69" s="76" t="s">
        <v>361</v>
      </c>
      <c r="H69" s="79">
        <f t="shared" si="2"/>
        <v>0</v>
      </c>
      <c r="I69" s="91"/>
      <c r="J69" s="91"/>
      <c r="K69" s="91"/>
      <c r="L69" s="91"/>
      <c r="M69" s="91"/>
      <c r="N69" s="91"/>
    </row>
    <row r="70" spans="1:14" s="57" customFormat="1" ht="18" customHeight="1">
      <c r="A70" s="257"/>
      <c r="B70" s="260"/>
      <c r="C70" s="265"/>
      <c r="D70" s="276"/>
      <c r="E70" s="77"/>
      <c r="F70" s="78" t="s">
        <v>281</v>
      </c>
      <c r="G70" s="76" t="s">
        <v>362</v>
      </c>
      <c r="H70" s="79">
        <f t="shared" si="2"/>
        <v>0</v>
      </c>
      <c r="I70" s="91"/>
      <c r="J70" s="91"/>
      <c r="K70" s="91"/>
      <c r="L70" s="91"/>
      <c r="M70" s="91"/>
      <c r="N70" s="91"/>
    </row>
    <row r="71" spans="1:14" s="57" customFormat="1" ht="18" customHeight="1">
      <c r="A71" s="257"/>
      <c r="B71" s="260"/>
      <c r="C71" s="265"/>
      <c r="D71" s="277"/>
      <c r="E71" s="77"/>
      <c r="F71" s="78" t="s">
        <v>313</v>
      </c>
      <c r="G71" s="76" t="s">
        <v>363</v>
      </c>
      <c r="H71" s="79">
        <f t="shared" si="2"/>
        <v>0</v>
      </c>
      <c r="I71" s="91"/>
      <c r="J71" s="91"/>
      <c r="K71" s="91"/>
      <c r="L71" s="91"/>
      <c r="M71" s="91"/>
      <c r="N71" s="91"/>
    </row>
    <row r="72" spans="1:14" s="57" customFormat="1" ht="18" customHeight="1">
      <c r="A72" s="257"/>
      <c r="B72" s="78" t="s">
        <v>310</v>
      </c>
      <c r="C72" s="76" t="s">
        <v>364</v>
      </c>
      <c r="D72" s="80">
        <f>H72</f>
        <v>0</v>
      </c>
      <c r="E72" s="77"/>
      <c r="F72" s="78" t="s">
        <v>297</v>
      </c>
      <c r="G72" s="76" t="s">
        <v>364</v>
      </c>
      <c r="H72" s="79">
        <f t="shared" si="2"/>
        <v>0</v>
      </c>
      <c r="I72" s="91"/>
      <c r="J72" s="91"/>
      <c r="K72" s="91"/>
      <c r="L72" s="91"/>
      <c r="M72" s="91"/>
      <c r="N72" s="91"/>
    </row>
    <row r="73" spans="1:14" s="57" customFormat="1" ht="18" customHeight="1">
      <c r="A73" s="257"/>
      <c r="B73" s="260" t="s">
        <v>301</v>
      </c>
      <c r="C73" s="265" t="s">
        <v>365</v>
      </c>
      <c r="D73" s="275">
        <f>SUM(H73:H77)</f>
        <v>0</v>
      </c>
      <c r="E73" s="77"/>
      <c r="F73" s="78" t="s">
        <v>284</v>
      </c>
      <c r="G73" s="76" t="s">
        <v>366</v>
      </c>
      <c r="H73" s="79">
        <f t="shared" ref="H73:H125" si="6">I73+J73+K73+L73+M73+N73</f>
        <v>0</v>
      </c>
      <c r="I73" s="91"/>
      <c r="J73" s="91"/>
      <c r="K73" s="91"/>
      <c r="L73" s="91"/>
      <c r="M73" s="91"/>
      <c r="N73" s="91"/>
    </row>
    <row r="74" spans="1:14" s="57" customFormat="1" ht="18" customHeight="1">
      <c r="A74" s="257"/>
      <c r="B74" s="260"/>
      <c r="C74" s="265"/>
      <c r="D74" s="276"/>
      <c r="E74" s="77"/>
      <c r="F74" s="78" t="s">
        <v>367</v>
      </c>
      <c r="G74" s="76" t="s">
        <v>368</v>
      </c>
      <c r="H74" s="79">
        <f t="shared" si="6"/>
        <v>0</v>
      </c>
      <c r="I74" s="91"/>
      <c r="J74" s="91"/>
      <c r="K74" s="91"/>
      <c r="L74" s="91"/>
      <c r="M74" s="91"/>
      <c r="N74" s="91"/>
    </row>
    <row r="75" spans="1:14" s="57" customFormat="1" ht="18" customHeight="1">
      <c r="A75" s="257"/>
      <c r="B75" s="260"/>
      <c r="C75" s="265"/>
      <c r="D75" s="276"/>
      <c r="E75" s="77"/>
      <c r="F75" s="78">
        <v>21</v>
      </c>
      <c r="G75" s="76" t="s">
        <v>369</v>
      </c>
      <c r="H75" s="79">
        <f t="shared" si="6"/>
        <v>0</v>
      </c>
      <c r="I75" s="91"/>
      <c r="J75" s="91"/>
      <c r="K75" s="91"/>
      <c r="L75" s="91"/>
      <c r="M75" s="91"/>
      <c r="N75" s="91"/>
    </row>
    <row r="76" spans="1:14" s="57" customFormat="1" ht="18" customHeight="1">
      <c r="A76" s="257"/>
      <c r="B76" s="260"/>
      <c r="C76" s="265"/>
      <c r="D76" s="276"/>
      <c r="E76" s="77"/>
      <c r="F76" s="78">
        <v>22</v>
      </c>
      <c r="G76" s="76" t="s">
        <v>370</v>
      </c>
      <c r="H76" s="79">
        <f t="shared" si="6"/>
        <v>0</v>
      </c>
      <c r="I76" s="91"/>
      <c r="J76" s="91"/>
      <c r="K76" s="91"/>
      <c r="L76" s="91"/>
      <c r="M76" s="91"/>
      <c r="N76" s="91"/>
    </row>
    <row r="77" spans="1:14" s="57" customFormat="1" ht="18" customHeight="1">
      <c r="A77" s="258"/>
      <c r="B77" s="264"/>
      <c r="C77" s="265"/>
      <c r="D77" s="277"/>
      <c r="E77" s="77"/>
      <c r="F77" s="205" t="s">
        <v>301</v>
      </c>
      <c r="G77" s="76" t="s">
        <v>373</v>
      </c>
      <c r="H77" s="79">
        <f t="shared" si="6"/>
        <v>0</v>
      </c>
      <c r="I77" s="91"/>
      <c r="J77" s="91"/>
      <c r="K77" s="91"/>
      <c r="L77" s="91"/>
      <c r="M77" s="91"/>
      <c r="N77" s="91"/>
    </row>
    <row r="78" spans="1:14" s="57" customFormat="1" ht="18" customHeight="1">
      <c r="A78" s="70">
        <v>505</v>
      </c>
      <c r="B78" s="75"/>
      <c r="C78" s="71" t="s">
        <v>374</v>
      </c>
      <c r="D78" s="93"/>
      <c r="E78" s="77"/>
      <c r="F78" s="94"/>
      <c r="G78" s="76"/>
      <c r="H78" s="79">
        <f t="shared" si="6"/>
        <v>0</v>
      </c>
      <c r="I78" s="91"/>
      <c r="J78" s="91"/>
      <c r="K78" s="91"/>
      <c r="L78" s="91"/>
      <c r="M78" s="91"/>
      <c r="N78" s="91"/>
    </row>
    <row r="79" spans="1:14" s="57" customFormat="1" ht="18" customHeight="1">
      <c r="A79" s="75"/>
      <c r="B79" s="204" t="s">
        <v>276</v>
      </c>
      <c r="C79" s="76" t="s">
        <v>375</v>
      </c>
      <c r="D79" s="95"/>
      <c r="E79" s="70">
        <v>301</v>
      </c>
      <c r="F79" s="94"/>
      <c r="G79" s="71" t="s">
        <v>275</v>
      </c>
      <c r="H79" s="79">
        <f t="shared" si="6"/>
        <v>0</v>
      </c>
      <c r="I79" s="91"/>
      <c r="J79" s="91"/>
      <c r="K79" s="91"/>
      <c r="L79" s="91"/>
      <c r="M79" s="91"/>
      <c r="N79" s="91"/>
    </row>
    <row r="80" spans="1:14" s="57" customFormat="1" ht="18" customHeight="1">
      <c r="A80" s="75"/>
      <c r="B80" s="204" t="s">
        <v>279</v>
      </c>
      <c r="C80" s="76" t="s">
        <v>376</v>
      </c>
      <c r="D80" s="95"/>
      <c r="E80" s="70">
        <v>302</v>
      </c>
      <c r="F80" s="94"/>
      <c r="G80" s="86" t="s">
        <v>304</v>
      </c>
      <c r="H80" s="79">
        <f t="shared" si="6"/>
        <v>0</v>
      </c>
      <c r="I80" s="91"/>
      <c r="J80" s="91"/>
      <c r="K80" s="91"/>
      <c r="L80" s="91"/>
      <c r="M80" s="91"/>
      <c r="N80" s="91"/>
    </row>
    <row r="81" spans="1:14" s="57" customFormat="1" ht="18" customHeight="1">
      <c r="A81" s="75"/>
      <c r="B81" s="75">
        <v>99</v>
      </c>
      <c r="C81" s="76" t="s">
        <v>377</v>
      </c>
      <c r="D81" s="95"/>
      <c r="E81" s="70"/>
      <c r="F81" s="94"/>
      <c r="G81" s="86"/>
      <c r="H81" s="79">
        <f t="shared" si="6"/>
        <v>0</v>
      </c>
      <c r="I81" s="91"/>
      <c r="J81" s="91"/>
      <c r="K81" s="91"/>
      <c r="L81" s="91"/>
      <c r="M81" s="91"/>
      <c r="N81" s="91"/>
    </row>
    <row r="82" spans="1:14" s="57" customFormat="1" ht="18" customHeight="1">
      <c r="A82" s="86">
        <v>506</v>
      </c>
      <c r="B82" s="75"/>
      <c r="C82" s="71" t="s">
        <v>378</v>
      </c>
      <c r="D82" s="93"/>
      <c r="E82" s="77"/>
      <c r="F82" s="94"/>
      <c r="G82" s="76"/>
      <c r="H82" s="79">
        <f t="shared" si="6"/>
        <v>0</v>
      </c>
      <c r="I82" s="91"/>
      <c r="J82" s="91"/>
      <c r="K82" s="91"/>
      <c r="L82" s="91"/>
      <c r="M82" s="91"/>
      <c r="N82" s="91"/>
    </row>
    <row r="83" spans="1:14" s="57" customFormat="1" ht="18" customHeight="1">
      <c r="A83" s="75"/>
      <c r="B83" s="204" t="s">
        <v>276</v>
      </c>
      <c r="C83" s="76" t="s">
        <v>379</v>
      </c>
      <c r="D83" s="95"/>
      <c r="E83" s="70">
        <v>310</v>
      </c>
      <c r="F83" s="94"/>
      <c r="G83" s="71" t="s">
        <v>380</v>
      </c>
      <c r="H83" s="79">
        <f t="shared" si="6"/>
        <v>0</v>
      </c>
      <c r="I83" s="91"/>
      <c r="J83" s="91"/>
      <c r="K83" s="91"/>
      <c r="L83" s="91"/>
      <c r="M83" s="91"/>
      <c r="N83" s="91"/>
    </row>
    <row r="84" spans="1:14" s="57" customFormat="1" ht="18" customHeight="1">
      <c r="A84" s="75"/>
      <c r="B84" s="204" t="s">
        <v>279</v>
      </c>
      <c r="C84" s="76" t="s">
        <v>381</v>
      </c>
      <c r="D84" s="95"/>
      <c r="E84" s="70">
        <v>309</v>
      </c>
      <c r="F84" s="94"/>
      <c r="G84" s="71" t="s">
        <v>372</v>
      </c>
      <c r="H84" s="79">
        <f t="shared" si="6"/>
        <v>0</v>
      </c>
      <c r="I84" s="91"/>
      <c r="J84" s="91"/>
      <c r="K84" s="91"/>
      <c r="L84" s="91"/>
      <c r="M84" s="91"/>
      <c r="N84" s="91"/>
    </row>
    <row r="85" spans="1:14" s="57" customFormat="1" ht="18" customHeight="1">
      <c r="A85" s="70">
        <v>507</v>
      </c>
      <c r="B85" s="70"/>
      <c r="C85" s="71" t="s">
        <v>382</v>
      </c>
      <c r="D85" s="80">
        <f>SUM(D86:D90)</f>
        <v>0</v>
      </c>
      <c r="E85" s="70">
        <v>312</v>
      </c>
      <c r="F85" s="73"/>
      <c r="G85" s="71" t="s">
        <v>383</v>
      </c>
      <c r="H85" s="74">
        <f t="shared" ref="H85:N85" si="7">SUM(H86:H90)</f>
        <v>0</v>
      </c>
      <c r="I85" s="74">
        <f t="shared" si="7"/>
        <v>0</v>
      </c>
      <c r="J85" s="74">
        <f t="shared" si="7"/>
        <v>0</v>
      </c>
      <c r="K85" s="74">
        <f t="shared" si="7"/>
        <v>0</v>
      </c>
      <c r="L85" s="74">
        <f t="shared" si="7"/>
        <v>0</v>
      </c>
      <c r="M85" s="74">
        <f t="shared" si="7"/>
        <v>0</v>
      </c>
      <c r="N85" s="74">
        <f t="shared" si="7"/>
        <v>0</v>
      </c>
    </row>
    <row r="86" spans="1:14" s="57" customFormat="1" ht="18" customHeight="1">
      <c r="A86" s="70"/>
      <c r="B86" s="75" t="s">
        <v>276</v>
      </c>
      <c r="C86" s="76" t="s">
        <v>384</v>
      </c>
      <c r="D86" s="80">
        <f>H86</f>
        <v>0</v>
      </c>
      <c r="E86" s="70"/>
      <c r="F86" s="78" t="s">
        <v>276</v>
      </c>
      <c r="G86" s="76" t="s">
        <v>384</v>
      </c>
      <c r="H86" s="79">
        <f t="shared" si="6"/>
        <v>0</v>
      </c>
      <c r="I86" s="91"/>
      <c r="J86" s="91"/>
      <c r="K86" s="91"/>
      <c r="L86" s="91"/>
      <c r="M86" s="91"/>
      <c r="N86" s="91"/>
    </row>
    <row r="87" spans="1:14" s="57" customFormat="1" ht="18" customHeight="1">
      <c r="A87" s="70"/>
      <c r="B87" s="75" t="s">
        <v>281</v>
      </c>
      <c r="C87" s="76" t="s">
        <v>385</v>
      </c>
      <c r="D87" s="80">
        <f>H87</f>
        <v>0</v>
      </c>
      <c r="E87" s="70"/>
      <c r="F87" s="75" t="s">
        <v>281</v>
      </c>
      <c r="G87" s="76" t="s">
        <v>385</v>
      </c>
      <c r="H87" s="79">
        <f t="shared" si="6"/>
        <v>0</v>
      </c>
      <c r="I87" s="91"/>
      <c r="J87" s="91"/>
      <c r="K87" s="91"/>
      <c r="L87" s="91"/>
      <c r="M87" s="91"/>
      <c r="N87" s="91"/>
    </row>
    <row r="88" spans="1:14" s="57" customFormat="1" ht="18" customHeight="1">
      <c r="A88" s="70"/>
      <c r="B88" s="75" t="s">
        <v>308</v>
      </c>
      <c r="C88" s="76" t="s">
        <v>386</v>
      </c>
      <c r="D88" s="80">
        <f>H88</f>
        <v>0</v>
      </c>
      <c r="E88" s="70"/>
      <c r="F88" s="75" t="s">
        <v>308</v>
      </c>
      <c r="G88" s="76" t="s">
        <v>386</v>
      </c>
      <c r="H88" s="79">
        <f t="shared" si="6"/>
        <v>0</v>
      </c>
      <c r="I88" s="91"/>
      <c r="J88" s="91"/>
      <c r="K88" s="91"/>
      <c r="L88" s="91"/>
      <c r="M88" s="91"/>
      <c r="N88" s="91"/>
    </row>
    <row r="89" spans="1:14" s="57" customFormat="1" ht="18" customHeight="1">
      <c r="A89" s="70"/>
      <c r="B89" s="75" t="s">
        <v>310</v>
      </c>
      <c r="C89" s="76" t="s">
        <v>387</v>
      </c>
      <c r="D89" s="80">
        <f>H89</f>
        <v>0</v>
      </c>
      <c r="E89" s="70"/>
      <c r="F89" s="75" t="s">
        <v>310</v>
      </c>
      <c r="G89" s="76" t="s">
        <v>387</v>
      </c>
      <c r="H89" s="79">
        <f t="shared" si="6"/>
        <v>0</v>
      </c>
      <c r="I89" s="91"/>
      <c r="J89" s="91"/>
      <c r="K89" s="91"/>
      <c r="L89" s="91"/>
      <c r="M89" s="91"/>
      <c r="N89" s="91"/>
    </row>
    <row r="90" spans="1:14" s="57" customFormat="1" ht="18" customHeight="1">
      <c r="A90" s="70"/>
      <c r="B90" s="75">
        <v>99</v>
      </c>
      <c r="C90" s="76" t="s">
        <v>388</v>
      </c>
      <c r="D90" s="80">
        <f>H90</f>
        <v>0</v>
      </c>
      <c r="E90" s="70"/>
      <c r="F90" s="78">
        <v>99</v>
      </c>
      <c r="G90" s="76" t="s">
        <v>388</v>
      </c>
      <c r="H90" s="79">
        <f t="shared" si="6"/>
        <v>0</v>
      </c>
      <c r="I90" s="91"/>
      <c r="J90" s="91"/>
      <c r="K90" s="91"/>
      <c r="L90" s="91"/>
      <c r="M90" s="91"/>
      <c r="N90" s="91"/>
    </row>
    <row r="91" spans="1:14" s="57" customFormat="1" ht="18" customHeight="1">
      <c r="A91" s="70">
        <v>508</v>
      </c>
      <c r="B91" s="70"/>
      <c r="C91" s="71" t="s">
        <v>389</v>
      </c>
      <c r="D91" s="80">
        <f>SUM(D92:D93)</f>
        <v>0</v>
      </c>
      <c r="E91" s="70">
        <v>311</v>
      </c>
      <c r="F91" s="70"/>
      <c r="G91" s="71" t="s">
        <v>390</v>
      </c>
      <c r="H91" s="74">
        <f t="shared" ref="H91:N91" si="8">SUM(H92:H93)</f>
        <v>0</v>
      </c>
      <c r="I91" s="74">
        <f t="shared" si="8"/>
        <v>0</v>
      </c>
      <c r="J91" s="74">
        <f t="shared" si="8"/>
        <v>0</v>
      </c>
      <c r="K91" s="74">
        <f t="shared" si="8"/>
        <v>0</v>
      </c>
      <c r="L91" s="74">
        <f t="shared" si="8"/>
        <v>0</v>
      </c>
      <c r="M91" s="74">
        <f t="shared" si="8"/>
        <v>0</v>
      </c>
      <c r="N91" s="74">
        <f t="shared" si="8"/>
        <v>0</v>
      </c>
    </row>
    <row r="92" spans="1:14" s="57" customFormat="1" ht="18" customHeight="1">
      <c r="A92" s="70"/>
      <c r="B92" s="75" t="s">
        <v>276</v>
      </c>
      <c r="C92" s="76" t="s">
        <v>384</v>
      </c>
      <c r="D92" s="80">
        <f>H92</f>
        <v>0</v>
      </c>
      <c r="E92" s="70"/>
      <c r="F92" s="75" t="s">
        <v>276</v>
      </c>
      <c r="G92" s="76" t="s">
        <v>384</v>
      </c>
      <c r="H92" s="79">
        <f t="shared" si="6"/>
        <v>0</v>
      </c>
      <c r="I92" s="91"/>
      <c r="J92" s="91"/>
      <c r="K92" s="91"/>
      <c r="L92" s="91"/>
      <c r="M92" s="91"/>
      <c r="N92" s="91"/>
    </row>
    <row r="93" spans="1:14" s="57" customFormat="1" ht="18" customHeight="1">
      <c r="A93" s="70"/>
      <c r="B93" s="75">
        <v>99</v>
      </c>
      <c r="C93" s="76" t="s">
        <v>388</v>
      </c>
      <c r="D93" s="80">
        <f>H93</f>
        <v>0</v>
      </c>
      <c r="E93" s="70"/>
      <c r="F93" s="75">
        <v>99</v>
      </c>
      <c r="G93" s="76" t="s">
        <v>388</v>
      </c>
      <c r="H93" s="79">
        <f t="shared" si="6"/>
        <v>0</v>
      </c>
      <c r="I93" s="91"/>
      <c r="J93" s="91"/>
      <c r="K93" s="91"/>
      <c r="L93" s="91"/>
      <c r="M93" s="91"/>
      <c r="N93" s="91"/>
    </row>
    <row r="94" spans="1:14" s="57" customFormat="1" ht="18" customHeight="1">
      <c r="A94" s="70">
        <v>509</v>
      </c>
      <c r="B94" s="70"/>
      <c r="C94" s="71" t="s">
        <v>391</v>
      </c>
      <c r="D94" s="80" t="e">
        <f>SUM(D95:D105)</f>
        <v>#REF!</v>
      </c>
      <c r="E94" s="70">
        <v>303</v>
      </c>
      <c r="F94" s="73"/>
      <c r="G94" s="71" t="s">
        <v>391</v>
      </c>
      <c r="H94" s="74" t="e">
        <f t="shared" ref="H94:N94" si="9">SUM(H95:H105)</f>
        <v>#REF!</v>
      </c>
      <c r="I94" s="74" t="e">
        <f t="shared" si="9"/>
        <v>#REF!</v>
      </c>
      <c r="J94" s="74">
        <f t="shared" si="9"/>
        <v>108.1</v>
      </c>
      <c r="K94" s="74">
        <f t="shared" si="9"/>
        <v>0</v>
      </c>
      <c r="L94" s="74">
        <f t="shared" si="9"/>
        <v>0</v>
      </c>
      <c r="M94" s="74">
        <f t="shared" si="9"/>
        <v>0</v>
      </c>
      <c r="N94" s="74">
        <f t="shared" si="9"/>
        <v>0</v>
      </c>
    </row>
    <row r="95" spans="1:14" s="57" customFormat="1" ht="18" customHeight="1">
      <c r="A95" s="259"/>
      <c r="B95" s="260" t="s">
        <v>276</v>
      </c>
      <c r="C95" s="265" t="s">
        <v>392</v>
      </c>
      <c r="D95" s="278" t="e">
        <f>SUM(H95:H99)</f>
        <v>#REF!</v>
      </c>
      <c r="E95" s="77"/>
      <c r="F95" s="78" t="s">
        <v>308</v>
      </c>
      <c r="G95" s="76" t="s">
        <v>393</v>
      </c>
      <c r="H95" s="79">
        <f t="shared" si="6"/>
        <v>0</v>
      </c>
      <c r="I95" s="91"/>
      <c r="J95" s="91"/>
      <c r="K95" s="91"/>
      <c r="L95" s="91"/>
      <c r="M95" s="91"/>
      <c r="N95" s="91"/>
    </row>
    <row r="96" spans="1:14" s="57" customFormat="1" ht="18" customHeight="1">
      <c r="A96" s="259"/>
      <c r="B96" s="260"/>
      <c r="C96" s="265"/>
      <c r="D96" s="279"/>
      <c r="E96" s="77"/>
      <c r="F96" s="78" t="s">
        <v>310</v>
      </c>
      <c r="G96" s="76" t="s">
        <v>394</v>
      </c>
      <c r="H96" s="79" t="e">
        <f t="shared" si="6"/>
        <v>#REF!</v>
      </c>
      <c r="I96" s="91" t="e">
        <f>#REF!*12/10000</f>
        <v>#REF!</v>
      </c>
      <c r="J96" s="91"/>
      <c r="K96" s="91"/>
      <c r="L96" s="91"/>
      <c r="M96" s="91"/>
      <c r="N96" s="91"/>
    </row>
    <row r="97" spans="1:14" s="57" customFormat="1" ht="18" customHeight="1">
      <c r="A97" s="259"/>
      <c r="B97" s="260"/>
      <c r="C97" s="265"/>
      <c r="D97" s="279"/>
      <c r="E97" s="77"/>
      <c r="F97" s="78" t="s">
        <v>297</v>
      </c>
      <c r="G97" s="76" t="s">
        <v>395</v>
      </c>
      <c r="H97" s="79">
        <f t="shared" si="6"/>
        <v>0</v>
      </c>
      <c r="I97" s="91"/>
      <c r="J97" s="91"/>
      <c r="K97" s="91"/>
      <c r="L97" s="91"/>
      <c r="M97" s="91"/>
      <c r="N97" s="91"/>
    </row>
    <row r="98" spans="1:14" s="57" customFormat="1" ht="18" customHeight="1">
      <c r="A98" s="259"/>
      <c r="B98" s="260"/>
      <c r="C98" s="265"/>
      <c r="D98" s="279"/>
      <c r="E98" s="77"/>
      <c r="F98" s="78" t="s">
        <v>313</v>
      </c>
      <c r="G98" s="76" t="s">
        <v>396</v>
      </c>
      <c r="H98" s="79">
        <f t="shared" si="6"/>
        <v>0</v>
      </c>
      <c r="I98" s="91"/>
      <c r="J98" s="91"/>
      <c r="K98" s="91"/>
      <c r="L98" s="91"/>
      <c r="M98" s="91"/>
      <c r="N98" s="91"/>
    </row>
    <row r="99" spans="1:14" s="57" customFormat="1" ht="18" customHeight="1">
      <c r="A99" s="259"/>
      <c r="B99" s="260"/>
      <c r="C99" s="265"/>
      <c r="D99" s="280"/>
      <c r="E99" s="77"/>
      <c r="F99" s="78" t="s">
        <v>286</v>
      </c>
      <c r="G99" s="76" t="s">
        <v>397</v>
      </c>
      <c r="H99" s="79" t="e">
        <f t="shared" si="6"/>
        <v>#REF!</v>
      </c>
      <c r="I99" s="91" t="e">
        <f>经费安排!C38+经费安排!C37</f>
        <v>#REF!</v>
      </c>
      <c r="J99" s="91">
        <v>108.1</v>
      </c>
      <c r="K99" s="91"/>
      <c r="L99" s="91"/>
      <c r="M99" s="91"/>
      <c r="N99" s="91"/>
    </row>
    <row r="100" spans="1:14" s="57" customFormat="1" ht="18" customHeight="1">
      <c r="A100" s="96"/>
      <c r="B100" s="78" t="s">
        <v>279</v>
      </c>
      <c r="C100" s="77" t="s">
        <v>398</v>
      </c>
      <c r="D100" s="80">
        <f>H100</f>
        <v>0</v>
      </c>
      <c r="E100" s="77"/>
      <c r="F100" s="78" t="s">
        <v>284</v>
      </c>
      <c r="G100" s="76" t="s">
        <v>398</v>
      </c>
      <c r="H100" s="79">
        <f t="shared" si="6"/>
        <v>0</v>
      </c>
      <c r="I100" s="91"/>
      <c r="J100" s="91"/>
      <c r="K100" s="91"/>
      <c r="L100" s="91"/>
      <c r="M100" s="91"/>
      <c r="N100" s="91"/>
    </row>
    <row r="101" spans="1:14" s="57" customFormat="1" ht="18" customHeight="1">
      <c r="A101" s="96"/>
      <c r="B101" s="78" t="s">
        <v>281</v>
      </c>
      <c r="C101" s="77" t="s">
        <v>399</v>
      </c>
      <c r="D101" s="80">
        <f>H101</f>
        <v>0</v>
      </c>
      <c r="E101" s="77"/>
      <c r="F101" s="78" t="s">
        <v>288</v>
      </c>
      <c r="G101" s="76" t="s">
        <v>399</v>
      </c>
      <c r="H101" s="79">
        <f t="shared" si="6"/>
        <v>0</v>
      </c>
      <c r="I101" s="91"/>
      <c r="J101" s="91"/>
      <c r="K101" s="91"/>
      <c r="L101" s="91"/>
      <c r="M101" s="91"/>
      <c r="N101" s="91"/>
    </row>
    <row r="102" spans="1:14" s="57" customFormat="1" ht="18" customHeight="1">
      <c r="A102" s="253"/>
      <c r="B102" s="261" t="s">
        <v>310</v>
      </c>
      <c r="C102" s="266" t="s">
        <v>400</v>
      </c>
      <c r="D102" s="278">
        <f>SUM(H102:H104)</f>
        <v>0</v>
      </c>
      <c r="E102" s="77"/>
      <c r="F102" s="78" t="s">
        <v>276</v>
      </c>
      <c r="G102" s="76" t="s">
        <v>401</v>
      </c>
      <c r="H102" s="79">
        <f t="shared" si="6"/>
        <v>0</v>
      </c>
      <c r="I102" s="91"/>
      <c r="J102" s="91"/>
      <c r="K102" s="91"/>
      <c r="L102" s="91"/>
      <c r="M102" s="91"/>
      <c r="N102" s="91"/>
    </row>
    <row r="103" spans="1:14" s="57" customFormat="1" ht="18" customHeight="1">
      <c r="A103" s="254"/>
      <c r="B103" s="262"/>
      <c r="C103" s="267"/>
      <c r="D103" s="279"/>
      <c r="E103" s="77"/>
      <c r="F103" s="78" t="s">
        <v>279</v>
      </c>
      <c r="G103" s="76" t="s">
        <v>402</v>
      </c>
      <c r="H103" s="79">
        <f t="shared" si="6"/>
        <v>0</v>
      </c>
      <c r="I103" s="91"/>
      <c r="J103" s="91"/>
      <c r="K103" s="91"/>
      <c r="L103" s="91"/>
      <c r="M103" s="91"/>
      <c r="N103" s="91"/>
    </row>
    <row r="104" spans="1:14" s="57" customFormat="1" ht="18" customHeight="1">
      <c r="A104" s="254"/>
      <c r="B104" s="262"/>
      <c r="C104" s="267"/>
      <c r="D104" s="280"/>
      <c r="E104" s="77"/>
      <c r="F104" s="78" t="s">
        <v>281</v>
      </c>
      <c r="G104" s="76" t="s">
        <v>403</v>
      </c>
      <c r="H104" s="79">
        <f t="shared" si="6"/>
        <v>0</v>
      </c>
      <c r="I104" s="91"/>
      <c r="J104" s="91"/>
      <c r="K104" s="91"/>
      <c r="L104" s="91"/>
      <c r="M104" s="91"/>
      <c r="N104" s="91"/>
    </row>
    <row r="105" spans="1:14" s="57" customFormat="1" ht="18" customHeight="1">
      <c r="A105" s="75"/>
      <c r="B105" s="75">
        <v>99</v>
      </c>
      <c r="C105" s="76" t="s">
        <v>404</v>
      </c>
      <c r="D105" s="80">
        <f>H105</f>
        <v>0</v>
      </c>
      <c r="E105" s="77"/>
      <c r="F105" s="78" t="s">
        <v>301</v>
      </c>
      <c r="G105" s="76" t="s">
        <v>404</v>
      </c>
      <c r="H105" s="79">
        <f t="shared" si="6"/>
        <v>0</v>
      </c>
      <c r="I105" s="91"/>
      <c r="J105" s="91"/>
      <c r="K105" s="91"/>
      <c r="L105" s="91"/>
      <c r="M105" s="91"/>
      <c r="N105" s="91"/>
    </row>
    <row r="106" spans="1:14" s="57" customFormat="1" ht="18" customHeight="1">
      <c r="A106" s="70">
        <v>510</v>
      </c>
      <c r="B106" s="77"/>
      <c r="C106" s="71" t="s">
        <v>405</v>
      </c>
      <c r="D106" s="80">
        <f>SUM(D107:D108)</f>
        <v>0</v>
      </c>
      <c r="E106" s="70">
        <v>313</v>
      </c>
      <c r="F106" s="77"/>
      <c r="G106" s="71" t="s">
        <v>405</v>
      </c>
      <c r="H106" s="74">
        <f t="shared" ref="H106:N106" si="10">SUM(H107:H108)</f>
        <v>0</v>
      </c>
      <c r="I106" s="74">
        <f t="shared" si="10"/>
        <v>0</v>
      </c>
      <c r="J106" s="74">
        <f t="shared" si="10"/>
        <v>0</v>
      </c>
      <c r="K106" s="74">
        <f t="shared" si="10"/>
        <v>0</v>
      </c>
      <c r="L106" s="74">
        <f t="shared" si="10"/>
        <v>0</v>
      </c>
      <c r="M106" s="74">
        <f t="shared" si="10"/>
        <v>0</v>
      </c>
      <c r="N106" s="74">
        <f t="shared" si="10"/>
        <v>0</v>
      </c>
    </row>
    <row r="107" spans="1:14" s="57" customFormat="1" ht="18" customHeight="1">
      <c r="A107" s="75"/>
      <c r="B107" s="75" t="s">
        <v>279</v>
      </c>
      <c r="C107" s="76" t="s">
        <v>406</v>
      </c>
      <c r="D107" s="80">
        <f>H107</f>
        <v>0</v>
      </c>
      <c r="E107" s="75"/>
      <c r="F107" s="75" t="s">
        <v>279</v>
      </c>
      <c r="G107" s="76" t="s">
        <v>406</v>
      </c>
      <c r="H107" s="79">
        <f t="shared" si="6"/>
        <v>0</v>
      </c>
      <c r="I107" s="91"/>
      <c r="J107" s="91"/>
      <c r="K107" s="91"/>
      <c r="L107" s="91"/>
      <c r="M107" s="91"/>
      <c r="N107" s="91"/>
    </row>
    <row r="108" spans="1:14" s="57" customFormat="1" ht="18" customHeight="1">
      <c r="A108" s="75"/>
      <c r="B108" s="75" t="s">
        <v>281</v>
      </c>
      <c r="C108" s="76" t="s">
        <v>407</v>
      </c>
      <c r="D108" s="80">
        <f>H108</f>
        <v>0</v>
      </c>
      <c r="E108" s="77"/>
      <c r="F108" s="75" t="s">
        <v>281</v>
      </c>
      <c r="G108" s="76" t="s">
        <v>407</v>
      </c>
      <c r="H108" s="79">
        <f t="shared" si="6"/>
        <v>0</v>
      </c>
      <c r="I108" s="91"/>
      <c r="J108" s="91"/>
      <c r="K108" s="91"/>
      <c r="L108" s="91"/>
      <c r="M108" s="91"/>
      <c r="N108" s="91"/>
    </row>
    <row r="109" spans="1:14" s="57" customFormat="1" ht="18" customHeight="1">
      <c r="A109" s="70">
        <v>511</v>
      </c>
      <c r="B109" s="70"/>
      <c r="C109" s="71" t="s">
        <v>408</v>
      </c>
      <c r="D109" s="80">
        <f>SUM(D110:D113)</f>
        <v>0</v>
      </c>
      <c r="E109" s="70">
        <v>307</v>
      </c>
      <c r="F109" s="73"/>
      <c r="G109" s="71" t="s">
        <v>408</v>
      </c>
      <c r="H109" s="74">
        <f t="shared" ref="H109:N109" si="11">SUM(H110:H113)</f>
        <v>0</v>
      </c>
      <c r="I109" s="74">
        <f t="shared" si="11"/>
        <v>0</v>
      </c>
      <c r="J109" s="74">
        <f t="shared" si="11"/>
        <v>0</v>
      </c>
      <c r="K109" s="74">
        <f t="shared" si="11"/>
        <v>0</v>
      </c>
      <c r="L109" s="74">
        <f t="shared" si="11"/>
        <v>0</v>
      </c>
      <c r="M109" s="74">
        <f t="shared" si="11"/>
        <v>0</v>
      </c>
      <c r="N109" s="74">
        <f t="shared" si="11"/>
        <v>0</v>
      </c>
    </row>
    <row r="110" spans="1:14" s="57" customFormat="1" ht="18" customHeight="1">
      <c r="A110" s="75"/>
      <c r="B110" s="75" t="s">
        <v>276</v>
      </c>
      <c r="C110" s="76" t="s">
        <v>409</v>
      </c>
      <c r="D110" s="80">
        <f>H110</f>
        <v>0</v>
      </c>
      <c r="E110" s="75"/>
      <c r="F110" s="78" t="s">
        <v>276</v>
      </c>
      <c r="G110" s="76" t="s">
        <v>409</v>
      </c>
      <c r="H110" s="79">
        <f t="shared" si="6"/>
        <v>0</v>
      </c>
      <c r="I110" s="91"/>
      <c r="J110" s="91"/>
      <c r="K110" s="91"/>
      <c r="L110" s="91"/>
      <c r="M110" s="91"/>
      <c r="N110" s="91"/>
    </row>
    <row r="111" spans="1:14" s="57" customFormat="1" ht="18" customHeight="1">
      <c r="A111" s="75"/>
      <c r="B111" s="75" t="s">
        <v>279</v>
      </c>
      <c r="C111" s="76" t="s">
        <v>410</v>
      </c>
      <c r="D111" s="80">
        <f>H111</f>
        <v>0</v>
      </c>
      <c r="E111" s="75"/>
      <c r="F111" s="78" t="s">
        <v>279</v>
      </c>
      <c r="G111" s="76" t="s">
        <v>410</v>
      </c>
      <c r="H111" s="79">
        <f t="shared" si="6"/>
        <v>0</v>
      </c>
      <c r="I111" s="91"/>
      <c r="J111" s="91"/>
      <c r="K111" s="91"/>
      <c r="L111" s="91"/>
      <c r="M111" s="91"/>
      <c r="N111" s="91"/>
    </row>
    <row r="112" spans="1:14" s="57" customFormat="1" ht="18" customHeight="1">
      <c r="A112" s="75"/>
      <c r="B112" s="75" t="s">
        <v>281</v>
      </c>
      <c r="C112" s="76" t="s">
        <v>411</v>
      </c>
      <c r="D112" s="80">
        <f>H112</f>
        <v>0</v>
      </c>
      <c r="E112" s="75"/>
      <c r="F112" s="75" t="s">
        <v>281</v>
      </c>
      <c r="G112" s="76" t="s">
        <v>411</v>
      </c>
      <c r="H112" s="79">
        <f t="shared" si="6"/>
        <v>0</v>
      </c>
      <c r="I112" s="91"/>
      <c r="J112" s="91"/>
      <c r="K112" s="91"/>
      <c r="L112" s="91"/>
      <c r="M112" s="91"/>
      <c r="N112" s="91"/>
    </row>
    <row r="113" spans="1:14" s="57" customFormat="1" ht="18" customHeight="1">
      <c r="A113" s="75"/>
      <c r="B113" s="75" t="s">
        <v>308</v>
      </c>
      <c r="C113" s="76" t="s">
        <v>412</v>
      </c>
      <c r="D113" s="80">
        <f>H113</f>
        <v>0</v>
      </c>
      <c r="E113" s="75"/>
      <c r="F113" s="75" t="s">
        <v>308</v>
      </c>
      <c r="G113" s="76" t="s">
        <v>412</v>
      </c>
      <c r="H113" s="79">
        <f t="shared" si="6"/>
        <v>0</v>
      </c>
      <c r="I113" s="91"/>
      <c r="J113" s="91"/>
      <c r="K113" s="91"/>
      <c r="L113" s="91"/>
      <c r="M113" s="91"/>
      <c r="N113" s="91"/>
    </row>
    <row r="114" spans="1:14" s="57" customFormat="1" ht="18" customHeight="1">
      <c r="A114" s="70">
        <v>513</v>
      </c>
      <c r="B114" s="70"/>
      <c r="C114" s="71" t="s">
        <v>413</v>
      </c>
      <c r="D114" s="80">
        <f>SUM(D115:D118)</f>
        <v>0</v>
      </c>
      <c r="E114" s="77"/>
      <c r="F114" s="94"/>
      <c r="G114" s="76"/>
      <c r="H114" s="79">
        <f t="shared" si="6"/>
        <v>0</v>
      </c>
      <c r="I114" s="91"/>
      <c r="J114" s="91"/>
      <c r="K114" s="91"/>
      <c r="L114" s="91"/>
      <c r="M114" s="91"/>
      <c r="N114" s="91"/>
    </row>
    <row r="115" spans="1:14" s="57" customFormat="1" ht="18" customHeight="1">
      <c r="A115" s="70"/>
      <c r="B115" s="75" t="s">
        <v>276</v>
      </c>
      <c r="C115" s="76" t="s">
        <v>414</v>
      </c>
      <c r="D115" s="82"/>
      <c r="E115" s="77"/>
      <c r="F115" s="94"/>
      <c r="G115" s="76"/>
      <c r="H115" s="79">
        <f t="shared" si="6"/>
        <v>0</v>
      </c>
      <c r="I115" s="91"/>
      <c r="J115" s="91"/>
      <c r="K115" s="91"/>
      <c r="L115" s="91"/>
      <c r="M115" s="91"/>
      <c r="N115" s="91"/>
    </row>
    <row r="116" spans="1:14" s="57" customFormat="1" ht="18" customHeight="1">
      <c r="A116" s="70"/>
      <c r="B116" s="75" t="s">
        <v>279</v>
      </c>
      <c r="C116" s="76" t="s">
        <v>415</v>
      </c>
      <c r="D116" s="82"/>
      <c r="E116" s="77"/>
      <c r="F116" s="94"/>
      <c r="G116" s="76"/>
      <c r="H116" s="79">
        <f t="shared" si="6"/>
        <v>0</v>
      </c>
      <c r="I116" s="91"/>
      <c r="J116" s="91"/>
      <c r="K116" s="91"/>
      <c r="L116" s="91"/>
      <c r="M116" s="91"/>
      <c r="N116" s="91"/>
    </row>
    <row r="117" spans="1:14" s="57" customFormat="1" ht="18" customHeight="1">
      <c r="A117" s="70"/>
      <c r="B117" s="75" t="s">
        <v>281</v>
      </c>
      <c r="C117" s="76" t="s">
        <v>416</v>
      </c>
      <c r="D117" s="82"/>
      <c r="E117" s="77"/>
      <c r="F117" s="94"/>
      <c r="G117" s="76"/>
      <c r="H117" s="79">
        <f t="shared" si="6"/>
        <v>0</v>
      </c>
      <c r="I117" s="91"/>
      <c r="J117" s="91"/>
      <c r="K117" s="91"/>
      <c r="L117" s="91"/>
      <c r="M117" s="91"/>
      <c r="N117" s="91"/>
    </row>
    <row r="118" spans="1:14" s="57" customFormat="1" ht="18" customHeight="1">
      <c r="A118" s="70"/>
      <c r="B118" s="75" t="s">
        <v>308</v>
      </c>
      <c r="C118" s="76" t="s">
        <v>417</v>
      </c>
      <c r="D118" s="82"/>
      <c r="E118" s="77"/>
      <c r="F118" s="94"/>
      <c r="G118" s="76"/>
      <c r="H118" s="79">
        <f t="shared" si="6"/>
        <v>0</v>
      </c>
      <c r="I118" s="91"/>
      <c r="J118" s="91"/>
      <c r="K118" s="91"/>
      <c r="L118" s="91"/>
      <c r="M118" s="91"/>
      <c r="N118" s="91"/>
    </row>
    <row r="119" spans="1:14" s="57" customFormat="1" ht="18" customHeight="1">
      <c r="A119" s="70">
        <v>599</v>
      </c>
      <c r="B119" s="70"/>
      <c r="C119" s="71" t="s">
        <v>418</v>
      </c>
      <c r="D119" s="80">
        <f>SUM(D120:D125)</f>
        <v>0</v>
      </c>
      <c r="E119" s="70" t="s">
        <v>419</v>
      </c>
      <c r="F119" s="73"/>
      <c r="G119" s="71" t="s">
        <v>418</v>
      </c>
      <c r="H119" s="74">
        <f t="shared" ref="H119:N119" si="12">SUM(H120:H125)</f>
        <v>0</v>
      </c>
      <c r="I119" s="74">
        <f t="shared" si="12"/>
        <v>0</v>
      </c>
      <c r="J119" s="74">
        <f t="shared" si="12"/>
        <v>0</v>
      </c>
      <c r="K119" s="74">
        <f t="shared" si="12"/>
        <v>0</v>
      </c>
      <c r="L119" s="74">
        <f t="shared" si="12"/>
        <v>0</v>
      </c>
      <c r="M119" s="74">
        <f t="shared" si="12"/>
        <v>0</v>
      </c>
      <c r="N119" s="74">
        <f t="shared" si="12"/>
        <v>0</v>
      </c>
    </row>
    <row r="120" spans="1:14" s="57" customFormat="1" ht="18" customHeight="1">
      <c r="A120" s="70"/>
      <c r="B120" s="75" t="s">
        <v>276</v>
      </c>
      <c r="C120" s="76" t="s">
        <v>420</v>
      </c>
      <c r="D120" s="80">
        <f t="shared" ref="D120:D125" si="13">H120</f>
        <v>0</v>
      </c>
      <c r="E120" s="77"/>
      <c r="F120" s="78"/>
      <c r="G120" s="76"/>
      <c r="H120" s="79">
        <f t="shared" si="6"/>
        <v>0</v>
      </c>
      <c r="I120" s="91"/>
      <c r="J120" s="91"/>
      <c r="K120" s="91"/>
      <c r="L120" s="91"/>
      <c r="M120" s="91"/>
      <c r="N120" s="91"/>
    </row>
    <row r="121" spans="1:14" s="57" customFormat="1" ht="18" customHeight="1">
      <c r="A121" s="75"/>
      <c r="B121" s="75" t="s">
        <v>297</v>
      </c>
      <c r="C121" s="76" t="s">
        <v>421</v>
      </c>
      <c r="D121" s="80">
        <f t="shared" si="13"/>
        <v>0</v>
      </c>
      <c r="E121" s="77"/>
      <c r="F121" s="75" t="s">
        <v>297</v>
      </c>
      <c r="G121" s="76" t="s">
        <v>421</v>
      </c>
      <c r="H121" s="79">
        <f t="shared" si="6"/>
        <v>0</v>
      </c>
      <c r="I121" s="91"/>
      <c r="J121" s="91"/>
      <c r="K121" s="91"/>
      <c r="L121" s="91"/>
      <c r="M121" s="91"/>
      <c r="N121" s="91"/>
    </row>
    <row r="122" spans="1:14" s="57" customFormat="1" ht="18" customHeight="1">
      <c r="A122" s="75"/>
      <c r="B122" s="75" t="s">
        <v>313</v>
      </c>
      <c r="C122" s="76" t="s">
        <v>422</v>
      </c>
      <c r="D122" s="80">
        <f t="shared" si="13"/>
        <v>0</v>
      </c>
      <c r="E122" s="77"/>
      <c r="F122" s="75" t="s">
        <v>313</v>
      </c>
      <c r="G122" s="76" t="s">
        <v>422</v>
      </c>
      <c r="H122" s="79">
        <f t="shared" si="6"/>
        <v>0</v>
      </c>
      <c r="I122" s="91"/>
      <c r="J122" s="91"/>
      <c r="K122" s="91"/>
      <c r="L122" s="91"/>
      <c r="M122" s="91"/>
      <c r="N122" s="91"/>
    </row>
    <row r="123" spans="1:14" s="57" customFormat="1" ht="24.6" customHeight="1">
      <c r="A123" s="70"/>
      <c r="B123" s="75" t="s">
        <v>284</v>
      </c>
      <c r="C123" s="76" t="s">
        <v>423</v>
      </c>
      <c r="D123" s="80">
        <f t="shared" si="13"/>
        <v>0</v>
      </c>
      <c r="E123" s="77"/>
      <c r="F123" s="75" t="s">
        <v>284</v>
      </c>
      <c r="G123" s="76" t="s">
        <v>423</v>
      </c>
      <c r="H123" s="79">
        <f t="shared" si="6"/>
        <v>0</v>
      </c>
      <c r="I123" s="91"/>
      <c r="J123" s="91"/>
      <c r="K123" s="91"/>
      <c r="L123" s="91"/>
      <c r="M123" s="91"/>
      <c r="N123" s="91"/>
    </row>
    <row r="124" spans="1:14" s="57" customFormat="1" ht="18" customHeight="1">
      <c r="A124" s="70"/>
      <c r="B124" s="75" t="s">
        <v>286</v>
      </c>
      <c r="C124" s="76" t="s">
        <v>424</v>
      </c>
      <c r="D124" s="80">
        <f t="shared" si="13"/>
        <v>0</v>
      </c>
      <c r="E124" s="77"/>
      <c r="F124" s="75"/>
      <c r="G124" s="76"/>
      <c r="H124" s="79">
        <f t="shared" si="6"/>
        <v>0</v>
      </c>
      <c r="I124" s="91"/>
      <c r="J124" s="91"/>
      <c r="K124" s="91"/>
      <c r="L124" s="91"/>
      <c r="M124" s="91"/>
      <c r="N124" s="91"/>
    </row>
    <row r="125" spans="1:14" s="57" customFormat="1" ht="18" customHeight="1">
      <c r="A125" s="75"/>
      <c r="B125" s="75">
        <v>99</v>
      </c>
      <c r="C125" s="76" t="s">
        <v>425</v>
      </c>
      <c r="D125" s="80">
        <f t="shared" si="13"/>
        <v>0</v>
      </c>
      <c r="E125" s="77"/>
      <c r="F125" s="78" t="s">
        <v>301</v>
      </c>
      <c r="G125" s="76" t="s">
        <v>425</v>
      </c>
      <c r="H125" s="79">
        <f t="shared" si="6"/>
        <v>0</v>
      </c>
      <c r="I125" s="91"/>
      <c r="J125" s="91"/>
      <c r="K125" s="91"/>
      <c r="L125" s="91"/>
      <c r="M125" s="91"/>
      <c r="N125" s="91"/>
    </row>
    <row r="126" spans="1:14" ht="13.5">
      <c r="A126" s="57"/>
      <c r="C126" s="57"/>
      <c r="D126" s="97"/>
      <c r="E126" s="57"/>
    </row>
  </sheetData>
  <mergeCells count="67">
    <mergeCell ref="D60:D64"/>
    <mergeCell ref="D69:D71"/>
    <mergeCell ref="D73:D77"/>
    <mergeCell ref="D95:D99"/>
    <mergeCell ref="D102:D104"/>
    <mergeCell ref="D21:D34"/>
    <mergeCell ref="D37:D39"/>
    <mergeCell ref="D40:D42"/>
    <mergeCell ref="D52:D55"/>
    <mergeCell ref="D56:D58"/>
    <mergeCell ref="C60:C64"/>
    <mergeCell ref="C69:C71"/>
    <mergeCell ref="C73:C77"/>
    <mergeCell ref="C95:C99"/>
    <mergeCell ref="C102:C104"/>
    <mergeCell ref="C21:C34"/>
    <mergeCell ref="C37:C39"/>
    <mergeCell ref="C40:C42"/>
    <mergeCell ref="C52:C55"/>
    <mergeCell ref="C56:C58"/>
    <mergeCell ref="A95:A99"/>
    <mergeCell ref="A102:A104"/>
    <mergeCell ref="B8:B10"/>
    <mergeCell ref="B11:B15"/>
    <mergeCell ref="B17:B19"/>
    <mergeCell ref="B21:B34"/>
    <mergeCell ref="B37:B39"/>
    <mergeCell ref="B40:B42"/>
    <mergeCell ref="B52:B55"/>
    <mergeCell ref="B56:B58"/>
    <mergeCell ref="B60:B64"/>
    <mergeCell ref="B69:B71"/>
    <mergeCell ref="B73:B77"/>
    <mergeCell ref="B95:B99"/>
    <mergeCell ref="B102:B104"/>
    <mergeCell ref="A21:A47"/>
    <mergeCell ref="A52:A55"/>
    <mergeCell ref="A56:A58"/>
    <mergeCell ref="A60:A64"/>
    <mergeCell ref="A66:A77"/>
    <mergeCell ref="A6:C6"/>
    <mergeCell ref="E6:G6"/>
    <mergeCell ref="A8:A10"/>
    <mergeCell ref="A11:A15"/>
    <mergeCell ref="A17:A19"/>
    <mergeCell ref="C8:C10"/>
    <mergeCell ref="C11:C15"/>
    <mergeCell ref="C17:C19"/>
    <mergeCell ref="D8:D10"/>
    <mergeCell ref="D11:D15"/>
    <mergeCell ref="D17:D19"/>
    <mergeCell ref="A1:N1"/>
    <mergeCell ref="A2:C2"/>
    <mergeCell ref="A3:C3"/>
    <mergeCell ref="E3:G3"/>
    <mergeCell ref="A4:B4"/>
    <mergeCell ref="E4:F4"/>
    <mergeCell ref="C4:C5"/>
    <mergeCell ref="D3:D5"/>
    <mergeCell ref="G4:G5"/>
    <mergeCell ref="H3:H5"/>
    <mergeCell ref="I3:I5"/>
    <mergeCell ref="J3:J5"/>
    <mergeCell ref="K3:K5"/>
    <mergeCell ref="L3:L5"/>
    <mergeCell ref="M3:M5"/>
    <mergeCell ref="N3:N5"/>
  </mergeCells>
  <phoneticPr fontId="6" type="noConversion"/>
  <printOptions horizontalCentered="1"/>
  <pageMargins left="0.47244094488188998" right="0.196527777777778" top="0.35" bottom="0.55118110236220497" header="0.31496062992126" footer="0.31496062992126"/>
  <pageSetup paperSize="9" firstPageNumber="4294963191" orientation="landscape" useFirstPageNumber="1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G5" sqref="G5"/>
    </sheetView>
  </sheetViews>
  <sheetFormatPr defaultColWidth="9" defaultRowHeight="14.25"/>
  <cols>
    <col min="1" max="1" width="4.875" customWidth="1"/>
    <col min="2" max="2" width="10.5" customWidth="1"/>
    <col min="4" max="4" width="12.625" customWidth="1"/>
    <col min="5" max="5" width="10.375" customWidth="1"/>
    <col min="6" max="6" width="9.5" customWidth="1"/>
    <col min="7" max="7" width="10.625" customWidth="1"/>
    <col min="10" max="10" width="11.375" customWidth="1"/>
    <col min="11" max="11" width="8.125" customWidth="1"/>
    <col min="12" max="12" width="12.25" customWidth="1"/>
    <col min="15" max="15" width="7.125" customWidth="1"/>
    <col min="16" max="16" width="7.625" customWidth="1"/>
  </cols>
  <sheetData>
    <row r="1" spans="1:16" ht="31.5" customHeight="1">
      <c r="A1" s="292" t="s">
        <v>427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</row>
    <row r="2" spans="1:16" ht="2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93" t="s">
        <v>428</v>
      </c>
      <c r="P2" s="293"/>
    </row>
    <row r="3" spans="1:16" ht="19.5" customHeight="1">
      <c r="A3" s="295" t="s">
        <v>238</v>
      </c>
      <c r="B3" s="299" t="s">
        <v>429</v>
      </c>
      <c r="C3" s="295" t="s">
        <v>430</v>
      </c>
      <c r="D3" s="295" t="s">
        <v>431</v>
      </c>
      <c r="E3" s="295" t="s">
        <v>432</v>
      </c>
      <c r="F3" s="295" t="s">
        <v>433</v>
      </c>
      <c r="G3" s="295" t="s">
        <v>261</v>
      </c>
      <c r="H3" s="294" t="s">
        <v>434</v>
      </c>
      <c r="I3" s="295"/>
      <c r="J3" s="294" t="s">
        <v>435</v>
      </c>
      <c r="K3" s="294"/>
      <c r="L3" s="294"/>
      <c r="M3" s="294"/>
      <c r="N3" s="294"/>
      <c r="O3" s="294"/>
      <c r="P3" s="294"/>
    </row>
    <row r="4" spans="1:16" ht="42" customHeight="1">
      <c r="A4" s="298"/>
      <c r="B4" s="300"/>
      <c r="C4" s="298"/>
      <c r="D4" s="298"/>
      <c r="E4" s="298"/>
      <c r="F4" s="298"/>
      <c r="G4" s="298"/>
      <c r="H4" s="35" t="s">
        <v>436</v>
      </c>
      <c r="I4" s="35" t="s">
        <v>437</v>
      </c>
      <c r="J4" s="35" t="s">
        <v>196</v>
      </c>
      <c r="K4" s="35" t="s">
        <v>102</v>
      </c>
      <c r="L4" s="35" t="s">
        <v>264</v>
      </c>
      <c r="M4" s="35" t="s">
        <v>265</v>
      </c>
      <c r="N4" s="35" t="s">
        <v>266</v>
      </c>
      <c r="O4" s="35" t="s">
        <v>438</v>
      </c>
      <c r="P4" s="47" t="s">
        <v>268</v>
      </c>
    </row>
    <row r="5" spans="1:16" ht="42" customHeight="1">
      <c r="A5" s="295" t="s">
        <v>229</v>
      </c>
      <c r="B5" s="296"/>
      <c r="C5" s="296"/>
      <c r="D5" s="296"/>
      <c r="E5" s="297"/>
      <c r="F5" s="36">
        <f>SUM(F6:F28)</f>
        <v>117</v>
      </c>
      <c r="G5" s="36">
        <f t="shared" ref="G5:P5" si="0">SUM(G6:G28)</f>
        <v>81050</v>
      </c>
      <c r="H5" s="36">
        <f t="shared" si="0"/>
        <v>0</v>
      </c>
      <c r="I5" s="36">
        <f t="shared" si="0"/>
        <v>0</v>
      </c>
      <c r="J5" s="36">
        <f t="shared" si="0"/>
        <v>268000</v>
      </c>
      <c r="K5" s="36">
        <f t="shared" si="0"/>
        <v>0</v>
      </c>
      <c r="L5" s="36">
        <f t="shared" si="0"/>
        <v>268000</v>
      </c>
      <c r="M5" s="36">
        <f t="shared" si="0"/>
        <v>0</v>
      </c>
      <c r="N5" s="36">
        <f t="shared" si="0"/>
        <v>0</v>
      </c>
      <c r="O5" s="36">
        <f t="shared" si="0"/>
        <v>0</v>
      </c>
      <c r="P5" s="36">
        <f t="shared" si="0"/>
        <v>0</v>
      </c>
    </row>
    <row r="6" spans="1:16" ht="39" customHeight="1">
      <c r="A6" s="34" t="s">
        <v>439</v>
      </c>
      <c r="B6" s="37" t="s">
        <v>440</v>
      </c>
      <c r="C6" s="37" t="s">
        <v>441</v>
      </c>
      <c r="D6" s="37" t="s">
        <v>442</v>
      </c>
      <c r="E6" s="37" t="s">
        <v>443</v>
      </c>
      <c r="F6" s="38">
        <v>17</v>
      </c>
      <c r="G6" s="39">
        <v>4000</v>
      </c>
      <c r="H6" s="40"/>
      <c r="I6" s="40"/>
      <c r="J6" s="39">
        <f t="shared" ref="J6:J28" si="1">SUM(K6:P6)</f>
        <v>68000</v>
      </c>
      <c r="K6" s="40"/>
      <c r="L6" s="48">
        <v>68000</v>
      </c>
      <c r="M6" s="49"/>
      <c r="N6" s="49"/>
      <c r="O6" s="49"/>
      <c r="P6" s="50"/>
    </row>
    <row r="7" spans="1:16" ht="39" customHeight="1">
      <c r="A7" s="34" t="s">
        <v>444</v>
      </c>
      <c r="B7" s="37" t="s">
        <v>440</v>
      </c>
      <c r="C7" s="37" t="s">
        <v>441</v>
      </c>
      <c r="D7" s="37" t="s">
        <v>445</v>
      </c>
      <c r="E7" s="37" t="s">
        <v>443</v>
      </c>
      <c r="F7" s="38">
        <v>1</v>
      </c>
      <c r="G7" s="39">
        <v>7000</v>
      </c>
      <c r="H7" s="40"/>
      <c r="I7" s="40"/>
      <c r="J7" s="39">
        <f t="shared" si="1"/>
        <v>7000</v>
      </c>
      <c r="K7" s="40"/>
      <c r="L7" s="48">
        <v>7000</v>
      </c>
      <c r="M7" s="49"/>
      <c r="N7" s="49"/>
      <c r="O7" s="49"/>
      <c r="P7" s="50"/>
    </row>
    <row r="8" spans="1:16" ht="39" customHeight="1">
      <c r="A8" s="34" t="s">
        <v>446</v>
      </c>
      <c r="B8" s="37" t="s">
        <v>440</v>
      </c>
      <c r="C8" s="37" t="s">
        <v>441</v>
      </c>
      <c r="D8" s="37" t="s">
        <v>447</v>
      </c>
      <c r="E8" s="37" t="s">
        <v>443</v>
      </c>
      <c r="F8" s="38">
        <v>2</v>
      </c>
      <c r="G8" s="39">
        <v>8000</v>
      </c>
      <c r="H8" s="40"/>
      <c r="I8" s="40"/>
      <c r="J8" s="39">
        <f t="shared" si="1"/>
        <v>16000</v>
      </c>
      <c r="K8" s="40"/>
      <c r="L8" s="48">
        <v>16000</v>
      </c>
      <c r="M8" s="49"/>
      <c r="N8" s="49"/>
      <c r="O8" s="49"/>
      <c r="P8" s="50"/>
    </row>
    <row r="9" spans="1:16" ht="39" customHeight="1">
      <c r="A9" s="34" t="s">
        <v>448</v>
      </c>
      <c r="B9" s="37" t="s">
        <v>440</v>
      </c>
      <c r="C9" s="37" t="s">
        <v>441</v>
      </c>
      <c r="D9" s="37" t="s">
        <v>449</v>
      </c>
      <c r="E9" s="37" t="s">
        <v>443</v>
      </c>
      <c r="F9" s="38">
        <v>9</v>
      </c>
      <c r="G9" s="39">
        <v>3800</v>
      </c>
      <c r="H9" s="40"/>
      <c r="I9" s="40"/>
      <c r="J9" s="39">
        <f t="shared" si="1"/>
        <v>34200</v>
      </c>
      <c r="K9" s="40"/>
      <c r="L9" s="48">
        <v>34200</v>
      </c>
      <c r="M9" s="49"/>
      <c r="N9" s="49"/>
      <c r="O9" s="49"/>
      <c r="P9" s="50"/>
    </row>
    <row r="10" spans="1:16" ht="39" customHeight="1">
      <c r="A10" s="34" t="s">
        <v>450</v>
      </c>
      <c r="B10" s="37" t="s">
        <v>440</v>
      </c>
      <c r="C10" s="37" t="s">
        <v>441</v>
      </c>
      <c r="D10" s="37" t="s">
        <v>451</v>
      </c>
      <c r="E10" s="37" t="s">
        <v>443</v>
      </c>
      <c r="F10" s="38">
        <v>1</v>
      </c>
      <c r="G10" s="39">
        <v>17000</v>
      </c>
      <c r="H10" s="40"/>
      <c r="I10" s="40"/>
      <c r="J10" s="39">
        <f t="shared" si="1"/>
        <v>17000</v>
      </c>
      <c r="K10" s="40"/>
      <c r="L10" s="48">
        <v>17000</v>
      </c>
      <c r="M10" s="49"/>
      <c r="N10" s="49"/>
      <c r="O10" s="49"/>
      <c r="P10" s="50"/>
    </row>
    <row r="11" spans="1:16" ht="39" customHeight="1">
      <c r="A11" s="34" t="s">
        <v>452</v>
      </c>
      <c r="B11" s="37" t="s">
        <v>440</v>
      </c>
      <c r="C11" s="37" t="s">
        <v>441</v>
      </c>
      <c r="D11" s="37" t="s">
        <v>453</v>
      </c>
      <c r="E11" s="37" t="s">
        <v>443</v>
      </c>
      <c r="F11" s="38">
        <v>11</v>
      </c>
      <c r="G11" s="39">
        <v>1500</v>
      </c>
      <c r="H11" s="40"/>
      <c r="I11" s="40"/>
      <c r="J11" s="39">
        <f t="shared" si="1"/>
        <v>16500</v>
      </c>
      <c r="K11" s="40"/>
      <c r="L11" s="48">
        <v>16500</v>
      </c>
      <c r="M11" s="49"/>
      <c r="N11" s="49"/>
      <c r="O11" s="49"/>
      <c r="P11" s="50"/>
    </row>
    <row r="12" spans="1:16" ht="39" customHeight="1">
      <c r="A12" s="34" t="s">
        <v>454</v>
      </c>
      <c r="B12" s="37" t="s">
        <v>440</v>
      </c>
      <c r="C12" s="37" t="s">
        <v>441</v>
      </c>
      <c r="D12" s="37" t="s">
        <v>455</v>
      </c>
      <c r="E12" s="37" t="s">
        <v>443</v>
      </c>
      <c r="F12" s="38">
        <v>1</v>
      </c>
      <c r="G12" s="39">
        <v>3000</v>
      </c>
      <c r="H12" s="40"/>
      <c r="I12" s="40"/>
      <c r="J12" s="39">
        <f t="shared" si="1"/>
        <v>3000</v>
      </c>
      <c r="K12" s="40"/>
      <c r="L12" s="48">
        <v>3000</v>
      </c>
      <c r="M12" s="49"/>
      <c r="N12" s="49"/>
      <c r="O12" s="49"/>
      <c r="P12" s="50"/>
    </row>
    <row r="13" spans="1:16" ht="39" customHeight="1">
      <c r="A13" s="34" t="s">
        <v>456</v>
      </c>
      <c r="B13" s="37" t="s">
        <v>440</v>
      </c>
      <c r="C13" s="37" t="s">
        <v>441</v>
      </c>
      <c r="D13" s="37" t="s">
        <v>457</v>
      </c>
      <c r="E13" s="37" t="s">
        <v>443</v>
      </c>
      <c r="F13" s="38">
        <v>1</v>
      </c>
      <c r="G13" s="39">
        <v>3000</v>
      </c>
      <c r="H13" s="40"/>
      <c r="I13" s="40"/>
      <c r="J13" s="39">
        <f t="shared" si="1"/>
        <v>3000</v>
      </c>
      <c r="K13" s="40"/>
      <c r="L13" s="48">
        <v>3000</v>
      </c>
      <c r="M13" s="49"/>
      <c r="N13" s="49"/>
      <c r="O13" s="49"/>
      <c r="P13" s="50"/>
    </row>
    <row r="14" spans="1:16" ht="39" customHeight="1">
      <c r="A14" s="34" t="s">
        <v>458</v>
      </c>
      <c r="B14" s="37" t="s">
        <v>440</v>
      </c>
      <c r="C14" s="37" t="s">
        <v>441</v>
      </c>
      <c r="D14" s="37" t="s">
        <v>459</v>
      </c>
      <c r="E14" s="37" t="s">
        <v>443</v>
      </c>
      <c r="F14" s="38">
        <v>3</v>
      </c>
      <c r="G14" s="39">
        <v>900</v>
      </c>
      <c r="H14" s="40"/>
      <c r="I14" s="40"/>
      <c r="J14" s="39">
        <f t="shared" si="1"/>
        <v>2700</v>
      </c>
      <c r="K14" s="40"/>
      <c r="L14" s="48">
        <v>2700</v>
      </c>
      <c r="M14" s="49"/>
      <c r="N14" s="49"/>
      <c r="O14" s="49"/>
      <c r="P14" s="50"/>
    </row>
    <row r="15" spans="1:16" ht="39" customHeight="1">
      <c r="A15" s="34" t="s">
        <v>288</v>
      </c>
      <c r="B15" s="37" t="s">
        <v>440</v>
      </c>
      <c r="C15" s="37" t="s">
        <v>441</v>
      </c>
      <c r="D15" s="41" t="s">
        <v>460</v>
      </c>
      <c r="E15" s="37" t="s">
        <v>443</v>
      </c>
      <c r="F15" s="42">
        <v>2</v>
      </c>
      <c r="G15" s="43">
        <v>1000</v>
      </c>
      <c r="H15" s="44"/>
      <c r="I15" s="44"/>
      <c r="J15" s="43">
        <f t="shared" si="1"/>
        <v>2000</v>
      </c>
      <c r="K15" s="44"/>
      <c r="L15" s="51">
        <v>2000</v>
      </c>
      <c r="M15" s="50"/>
      <c r="N15" s="50"/>
      <c r="O15" s="50"/>
      <c r="P15" s="50"/>
    </row>
    <row r="16" spans="1:16" ht="39" customHeight="1">
      <c r="A16" s="34" t="s">
        <v>290</v>
      </c>
      <c r="B16" s="37" t="s">
        <v>440</v>
      </c>
      <c r="C16" s="37" t="s">
        <v>441</v>
      </c>
      <c r="D16" s="45" t="s">
        <v>461</v>
      </c>
      <c r="E16" s="37" t="s">
        <v>443</v>
      </c>
      <c r="F16" s="46">
        <v>2</v>
      </c>
      <c r="G16" s="43">
        <v>1000</v>
      </c>
      <c r="H16" s="17"/>
      <c r="I16" s="17"/>
      <c r="J16" s="43">
        <f t="shared" si="1"/>
        <v>2000</v>
      </c>
      <c r="K16" s="17"/>
      <c r="L16" s="52">
        <v>2000</v>
      </c>
      <c r="M16" s="12"/>
      <c r="N16" s="12"/>
      <c r="O16" s="12"/>
      <c r="P16" s="12"/>
    </row>
    <row r="17" spans="1:16" ht="39" customHeight="1">
      <c r="A17" s="34" t="s">
        <v>292</v>
      </c>
      <c r="B17" s="37" t="s">
        <v>440</v>
      </c>
      <c r="C17" s="37" t="s">
        <v>441</v>
      </c>
      <c r="D17" s="45" t="s">
        <v>462</v>
      </c>
      <c r="E17" s="37" t="s">
        <v>443</v>
      </c>
      <c r="F17" s="46">
        <v>2</v>
      </c>
      <c r="G17" s="43">
        <v>1000</v>
      </c>
      <c r="H17" s="17"/>
      <c r="I17" s="17"/>
      <c r="J17" s="43">
        <f t="shared" si="1"/>
        <v>2000</v>
      </c>
      <c r="K17" s="17"/>
      <c r="L17" s="52">
        <v>2000</v>
      </c>
      <c r="M17" s="12"/>
      <c r="N17" s="12"/>
      <c r="O17" s="12"/>
      <c r="P17" s="12"/>
    </row>
    <row r="18" spans="1:16" ht="39" customHeight="1">
      <c r="A18" s="34" t="s">
        <v>295</v>
      </c>
      <c r="B18" s="37" t="s">
        <v>440</v>
      </c>
      <c r="C18" s="37" t="s">
        <v>441</v>
      </c>
      <c r="D18" s="45" t="s">
        <v>463</v>
      </c>
      <c r="E18" s="37" t="s">
        <v>443</v>
      </c>
      <c r="F18" s="46">
        <v>4</v>
      </c>
      <c r="G18" s="43">
        <v>2800</v>
      </c>
      <c r="H18" s="17"/>
      <c r="I18" s="17"/>
      <c r="J18" s="43">
        <f t="shared" si="1"/>
        <v>11200</v>
      </c>
      <c r="K18" s="17"/>
      <c r="L18" s="52">
        <v>11200</v>
      </c>
      <c r="M18" s="12"/>
      <c r="N18" s="12"/>
      <c r="O18" s="12"/>
      <c r="P18" s="12"/>
    </row>
    <row r="19" spans="1:16" ht="39" customHeight="1">
      <c r="A19" s="34" t="s">
        <v>299</v>
      </c>
      <c r="B19" s="37" t="s">
        <v>440</v>
      </c>
      <c r="C19" s="45" t="s">
        <v>464</v>
      </c>
      <c r="D19" s="45" t="s">
        <v>465</v>
      </c>
      <c r="E19" s="37" t="s">
        <v>443</v>
      </c>
      <c r="F19" s="46">
        <v>1</v>
      </c>
      <c r="G19" s="43">
        <v>9000</v>
      </c>
      <c r="H19" s="17"/>
      <c r="I19" s="17"/>
      <c r="J19" s="43">
        <f t="shared" si="1"/>
        <v>9000</v>
      </c>
      <c r="K19" s="17"/>
      <c r="L19" s="52">
        <v>9000</v>
      </c>
      <c r="M19" s="12"/>
      <c r="N19" s="12"/>
      <c r="O19" s="12"/>
      <c r="P19" s="12"/>
    </row>
    <row r="20" spans="1:16" ht="39" customHeight="1">
      <c r="A20" s="34" t="s">
        <v>328</v>
      </c>
      <c r="B20" s="37" t="s">
        <v>440</v>
      </c>
      <c r="C20" s="45" t="s">
        <v>464</v>
      </c>
      <c r="D20" s="45" t="s">
        <v>466</v>
      </c>
      <c r="E20" s="37" t="s">
        <v>443</v>
      </c>
      <c r="F20" s="46">
        <v>2</v>
      </c>
      <c r="G20" s="43">
        <v>5000</v>
      </c>
      <c r="H20" s="17"/>
      <c r="I20" s="17"/>
      <c r="J20" s="43">
        <f t="shared" si="1"/>
        <v>10000</v>
      </c>
      <c r="K20" s="17"/>
      <c r="L20" s="52">
        <v>10000</v>
      </c>
      <c r="M20" s="12"/>
      <c r="N20" s="12"/>
      <c r="O20" s="12"/>
      <c r="P20" s="12"/>
    </row>
    <row r="21" spans="1:16" ht="39" customHeight="1">
      <c r="A21" s="34" t="s">
        <v>330</v>
      </c>
      <c r="B21" s="37" t="s">
        <v>440</v>
      </c>
      <c r="C21" s="45" t="s">
        <v>464</v>
      </c>
      <c r="D21" s="45" t="s">
        <v>467</v>
      </c>
      <c r="E21" s="37" t="s">
        <v>443</v>
      </c>
      <c r="F21" s="46">
        <v>2</v>
      </c>
      <c r="G21" s="43">
        <v>5000</v>
      </c>
      <c r="H21" s="17"/>
      <c r="I21" s="17"/>
      <c r="J21" s="43">
        <f t="shared" si="1"/>
        <v>10000</v>
      </c>
      <c r="K21" s="17"/>
      <c r="L21" s="52">
        <v>10000</v>
      </c>
      <c r="M21" s="12"/>
      <c r="N21" s="12"/>
      <c r="O21" s="12"/>
      <c r="P21" s="12"/>
    </row>
    <row r="22" spans="1:16" ht="39" customHeight="1">
      <c r="A22" s="34" t="s">
        <v>344</v>
      </c>
      <c r="B22" s="37" t="s">
        <v>440</v>
      </c>
      <c r="C22" s="45" t="s">
        <v>464</v>
      </c>
      <c r="D22" s="45" t="s">
        <v>468</v>
      </c>
      <c r="E22" s="37" t="s">
        <v>443</v>
      </c>
      <c r="F22" s="46">
        <v>2</v>
      </c>
      <c r="G22" s="43">
        <v>2000</v>
      </c>
      <c r="H22" s="17"/>
      <c r="I22" s="17"/>
      <c r="J22" s="43">
        <f t="shared" si="1"/>
        <v>4000</v>
      </c>
      <c r="K22" s="17"/>
      <c r="L22" s="52">
        <v>4000</v>
      </c>
      <c r="M22" s="12"/>
      <c r="N22" s="12"/>
      <c r="O22" s="12"/>
      <c r="P22" s="12"/>
    </row>
    <row r="23" spans="1:16" ht="39" customHeight="1">
      <c r="A23" s="34" t="s">
        <v>332</v>
      </c>
      <c r="B23" s="37" t="s">
        <v>440</v>
      </c>
      <c r="C23" s="45" t="s">
        <v>464</v>
      </c>
      <c r="D23" s="45" t="s">
        <v>469</v>
      </c>
      <c r="E23" s="37" t="s">
        <v>443</v>
      </c>
      <c r="F23" s="46">
        <v>2</v>
      </c>
      <c r="G23" s="43">
        <v>500</v>
      </c>
      <c r="H23" s="17"/>
      <c r="I23" s="17"/>
      <c r="J23" s="43">
        <f t="shared" si="1"/>
        <v>1000</v>
      </c>
      <c r="K23" s="17"/>
      <c r="L23" s="52">
        <v>1000</v>
      </c>
      <c r="M23" s="12"/>
      <c r="N23" s="12"/>
      <c r="O23" s="12"/>
      <c r="P23" s="12"/>
    </row>
    <row r="24" spans="1:16" ht="39" customHeight="1">
      <c r="A24" s="34" t="s">
        <v>367</v>
      </c>
      <c r="B24" s="37" t="s">
        <v>440</v>
      </c>
      <c r="C24" s="45" t="s">
        <v>470</v>
      </c>
      <c r="D24" s="45" t="s">
        <v>471</v>
      </c>
      <c r="E24" s="37" t="s">
        <v>443</v>
      </c>
      <c r="F24" s="46">
        <v>20</v>
      </c>
      <c r="G24" s="43">
        <v>800</v>
      </c>
      <c r="H24" s="17"/>
      <c r="I24" s="17"/>
      <c r="J24" s="43">
        <f t="shared" si="1"/>
        <v>16000</v>
      </c>
      <c r="K24" s="17"/>
      <c r="L24" s="52">
        <v>16000</v>
      </c>
      <c r="M24" s="12"/>
      <c r="N24" s="12"/>
      <c r="O24" s="12"/>
      <c r="P24" s="12"/>
    </row>
    <row r="25" spans="1:16" ht="39" customHeight="1">
      <c r="A25" s="34" t="s">
        <v>472</v>
      </c>
      <c r="B25" s="37" t="s">
        <v>440</v>
      </c>
      <c r="C25" s="45" t="s">
        <v>470</v>
      </c>
      <c r="D25" s="45" t="s">
        <v>473</v>
      </c>
      <c r="E25" s="37" t="s">
        <v>443</v>
      </c>
      <c r="F25" s="46">
        <v>20</v>
      </c>
      <c r="G25" s="43">
        <v>900</v>
      </c>
      <c r="H25" s="17"/>
      <c r="I25" s="17"/>
      <c r="J25" s="43">
        <f t="shared" si="1"/>
        <v>18000</v>
      </c>
      <c r="K25" s="17"/>
      <c r="L25" s="52">
        <v>18000</v>
      </c>
      <c r="M25" s="12"/>
      <c r="N25" s="12"/>
      <c r="O25" s="12"/>
      <c r="P25" s="12"/>
    </row>
    <row r="26" spans="1:16" ht="39" customHeight="1">
      <c r="A26" s="34" t="s">
        <v>474</v>
      </c>
      <c r="B26" s="37" t="s">
        <v>440</v>
      </c>
      <c r="C26" s="45" t="s">
        <v>470</v>
      </c>
      <c r="D26" s="45" t="s">
        <v>475</v>
      </c>
      <c r="E26" s="37" t="s">
        <v>443</v>
      </c>
      <c r="F26" s="46">
        <v>4</v>
      </c>
      <c r="G26" s="43">
        <v>3000</v>
      </c>
      <c r="H26" s="17"/>
      <c r="I26" s="17"/>
      <c r="J26" s="43">
        <f t="shared" si="1"/>
        <v>12000</v>
      </c>
      <c r="K26" s="17"/>
      <c r="L26" s="52">
        <v>12000</v>
      </c>
      <c r="M26" s="12"/>
      <c r="N26" s="12"/>
      <c r="O26" s="12"/>
      <c r="P26" s="12"/>
    </row>
    <row r="27" spans="1:16" ht="39" customHeight="1">
      <c r="A27" s="34" t="s">
        <v>476</v>
      </c>
      <c r="B27" s="37" t="s">
        <v>440</v>
      </c>
      <c r="C27" s="45" t="s">
        <v>470</v>
      </c>
      <c r="D27" s="45" t="s">
        <v>477</v>
      </c>
      <c r="E27" s="41" t="s">
        <v>443</v>
      </c>
      <c r="F27" s="46">
        <v>4</v>
      </c>
      <c r="G27" s="43">
        <v>400</v>
      </c>
      <c r="H27" s="17"/>
      <c r="I27" s="17"/>
      <c r="J27" s="43">
        <f t="shared" si="1"/>
        <v>1600</v>
      </c>
      <c r="K27" s="17"/>
      <c r="L27" s="52">
        <v>1600</v>
      </c>
      <c r="M27" s="12"/>
      <c r="N27" s="12"/>
      <c r="O27" s="12"/>
      <c r="P27" s="12"/>
    </row>
    <row r="28" spans="1:16" ht="39" customHeight="1">
      <c r="A28" s="34" t="s">
        <v>478</v>
      </c>
      <c r="B28" s="37" t="s">
        <v>440</v>
      </c>
      <c r="C28" s="45" t="s">
        <v>470</v>
      </c>
      <c r="D28" s="45" t="s">
        <v>479</v>
      </c>
      <c r="E28" s="41" t="s">
        <v>443</v>
      </c>
      <c r="F28" s="46">
        <v>4</v>
      </c>
      <c r="G28" s="43">
        <v>450</v>
      </c>
      <c r="H28" s="17"/>
      <c r="I28" s="17"/>
      <c r="J28" s="43">
        <f t="shared" si="1"/>
        <v>1800</v>
      </c>
      <c r="K28" s="17"/>
      <c r="L28" s="53">
        <v>1800</v>
      </c>
      <c r="M28" s="12"/>
      <c r="N28" s="12"/>
      <c r="O28" s="12"/>
      <c r="P28" s="12"/>
    </row>
  </sheetData>
  <mergeCells count="12">
    <mergeCell ref="A1:P1"/>
    <mergeCell ref="O2:P2"/>
    <mergeCell ref="H3:I3"/>
    <mergeCell ref="J3:P3"/>
    <mergeCell ref="A5:E5"/>
    <mergeCell ref="A3:A4"/>
    <mergeCell ref="B3:B4"/>
    <mergeCell ref="C3:C4"/>
    <mergeCell ref="D3:D4"/>
    <mergeCell ref="E3:E4"/>
    <mergeCell ref="F3:F4"/>
    <mergeCell ref="G3:G4"/>
  </mergeCells>
  <phoneticPr fontId="6" type="noConversion"/>
  <printOptions horizontalCentered="1"/>
  <pageMargins left="0.35416666666666702" right="0.35416666666666702" top="0.74803149606299202" bottom="0.74803149606299202" header="0.31496062992126" footer="0.31496062992126"/>
  <pageSetup paperSize="9" scale="85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I22"/>
  <sheetViews>
    <sheetView topLeftCell="A4" workbookViewId="0">
      <selection activeCell="D16" sqref="D16"/>
    </sheetView>
  </sheetViews>
  <sheetFormatPr defaultColWidth="9" defaultRowHeight="14.25"/>
  <cols>
    <col min="1" max="1" width="12.125" style="22" customWidth="1"/>
    <col min="2" max="2" width="26.25" style="23" customWidth="1"/>
    <col min="3" max="3" width="8.125" style="23" customWidth="1"/>
    <col min="4" max="4" width="17.625" style="22" customWidth="1"/>
    <col min="5" max="5" width="9.75" style="22" customWidth="1"/>
    <col min="6" max="7" width="8.125" style="22" customWidth="1"/>
    <col min="8" max="8" width="20.5" style="22" customWidth="1"/>
    <col min="9" max="9" width="15.125" style="22" customWidth="1"/>
    <col min="10" max="16384" width="9" style="22"/>
  </cols>
  <sheetData>
    <row r="1" spans="1:9">
      <c r="G1" s="24"/>
    </row>
    <row r="2" spans="1:9" ht="25.5">
      <c r="A2" s="301" t="s">
        <v>480</v>
      </c>
      <c r="B2" s="301"/>
      <c r="C2" s="301"/>
      <c r="D2" s="301"/>
      <c r="E2" s="301"/>
      <c r="F2" s="301"/>
      <c r="G2" s="301"/>
      <c r="H2" s="301"/>
      <c r="I2" s="301"/>
    </row>
    <row r="4" spans="1:9" ht="20.25" customHeight="1">
      <c r="A4" s="25" t="s">
        <v>481</v>
      </c>
      <c r="B4" s="26"/>
      <c r="I4" s="32" t="s">
        <v>86</v>
      </c>
    </row>
    <row r="5" spans="1:9" ht="24.75" customHeight="1">
      <c r="A5" s="302" t="s">
        <v>482</v>
      </c>
      <c r="B5" s="303" t="s">
        <v>227</v>
      </c>
      <c r="C5" s="305" t="s">
        <v>434</v>
      </c>
      <c r="D5" s="303" t="s">
        <v>483</v>
      </c>
      <c r="E5" s="302" t="s">
        <v>484</v>
      </c>
      <c r="F5" s="302"/>
      <c r="G5" s="302"/>
      <c r="H5" s="302" t="s">
        <v>485</v>
      </c>
      <c r="I5" s="302" t="s">
        <v>12</v>
      </c>
    </row>
    <row r="6" spans="1:9" ht="17.25" customHeight="1">
      <c r="A6" s="302"/>
      <c r="B6" s="304"/>
      <c r="C6" s="305"/>
      <c r="D6" s="304"/>
      <c r="E6" s="27" t="s">
        <v>486</v>
      </c>
      <c r="F6" s="27" t="s">
        <v>487</v>
      </c>
      <c r="G6" s="27" t="s">
        <v>488</v>
      </c>
      <c r="H6" s="302"/>
      <c r="I6" s="302"/>
    </row>
    <row r="7" spans="1:9" ht="21" customHeight="1">
      <c r="A7" s="28" t="s">
        <v>489</v>
      </c>
      <c r="B7" s="27"/>
      <c r="C7" s="29"/>
      <c r="D7" s="30"/>
      <c r="E7" s="30"/>
      <c r="F7" s="30"/>
      <c r="G7" s="30"/>
      <c r="H7" s="30"/>
      <c r="I7" s="30"/>
    </row>
    <row r="8" spans="1:9" ht="21" customHeight="1">
      <c r="A8" s="28" t="s">
        <v>490</v>
      </c>
      <c r="B8" s="27"/>
      <c r="C8" s="29"/>
      <c r="D8" s="30"/>
      <c r="E8" s="30"/>
      <c r="F8" s="30"/>
      <c r="G8" s="30"/>
      <c r="H8" s="30"/>
      <c r="I8" s="30"/>
    </row>
    <row r="9" spans="1:9" ht="21" customHeight="1">
      <c r="A9" s="28" t="s">
        <v>491</v>
      </c>
      <c r="B9" s="27" t="s">
        <v>492</v>
      </c>
      <c r="C9" s="29"/>
      <c r="D9" s="28" t="s">
        <v>493</v>
      </c>
      <c r="E9" s="30">
        <v>155.80000000000001</v>
      </c>
      <c r="F9" s="30"/>
      <c r="G9" s="30"/>
      <c r="H9" s="28" t="s">
        <v>494</v>
      </c>
      <c r="I9" s="28" t="s">
        <v>495</v>
      </c>
    </row>
    <row r="10" spans="1:9" ht="21" customHeight="1">
      <c r="A10" s="28" t="s">
        <v>496</v>
      </c>
      <c r="B10" s="27" t="s">
        <v>497</v>
      </c>
      <c r="C10" s="29"/>
      <c r="D10" s="31" t="s">
        <v>498</v>
      </c>
      <c r="E10" s="30">
        <v>642</v>
      </c>
      <c r="F10" s="30"/>
      <c r="G10" s="30"/>
      <c r="H10" s="28" t="s">
        <v>499</v>
      </c>
      <c r="I10" s="28" t="s">
        <v>500</v>
      </c>
    </row>
    <row r="11" spans="1:9" ht="21" customHeight="1">
      <c r="A11" s="28" t="s">
        <v>501</v>
      </c>
      <c r="B11" s="27"/>
      <c r="C11" s="29"/>
      <c r="D11" s="30"/>
      <c r="E11" s="30"/>
      <c r="F11" s="30"/>
      <c r="G11" s="30"/>
      <c r="H11" s="30"/>
      <c r="I11" s="30"/>
    </row>
    <row r="12" spans="1:9" ht="21" customHeight="1">
      <c r="A12" s="28" t="s">
        <v>502</v>
      </c>
      <c r="B12" s="27"/>
      <c r="C12" s="29"/>
      <c r="D12" s="30"/>
      <c r="E12" s="30"/>
      <c r="F12" s="30"/>
      <c r="G12" s="30"/>
      <c r="H12" s="30"/>
      <c r="I12" s="30"/>
    </row>
    <row r="13" spans="1:9" ht="21" customHeight="1">
      <c r="A13" s="28" t="s">
        <v>503</v>
      </c>
      <c r="B13" s="27"/>
      <c r="C13" s="29"/>
      <c r="D13" s="30"/>
      <c r="E13" s="30"/>
      <c r="F13" s="30"/>
      <c r="G13" s="30"/>
      <c r="H13" s="30"/>
      <c r="I13" s="30"/>
    </row>
    <row r="14" spans="1:9" ht="21" customHeight="1">
      <c r="A14" s="28" t="s">
        <v>504</v>
      </c>
      <c r="B14" s="27"/>
      <c r="C14" s="29"/>
      <c r="D14" s="30"/>
      <c r="E14" s="30"/>
      <c r="F14" s="30"/>
      <c r="G14" s="30"/>
      <c r="H14" s="30"/>
      <c r="I14" s="30"/>
    </row>
    <row r="15" spans="1:9" ht="21" customHeight="1">
      <c r="A15" s="28" t="s">
        <v>505</v>
      </c>
      <c r="B15" s="27"/>
      <c r="C15" s="29"/>
      <c r="D15" s="30"/>
      <c r="E15" s="30"/>
      <c r="F15" s="30"/>
      <c r="G15" s="30"/>
      <c r="H15" s="30"/>
      <c r="I15" s="30"/>
    </row>
    <row r="16" spans="1:9" ht="21" customHeight="1">
      <c r="A16" s="28" t="s">
        <v>506</v>
      </c>
      <c r="B16" s="27"/>
      <c r="C16" s="29"/>
      <c r="D16" s="30"/>
      <c r="E16" s="30"/>
      <c r="F16" s="30"/>
      <c r="G16" s="30"/>
      <c r="H16" s="30"/>
      <c r="I16" s="30"/>
    </row>
    <row r="17" spans="1:9" ht="21" customHeight="1">
      <c r="A17" s="28" t="s">
        <v>507</v>
      </c>
      <c r="B17" s="27"/>
      <c r="C17" s="29"/>
      <c r="D17" s="30"/>
      <c r="E17" s="30"/>
      <c r="F17" s="30"/>
      <c r="G17" s="30"/>
      <c r="H17" s="30"/>
      <c r="I17" s="30"/>
    </row>
    <row r="18" spans="1:9" ht="21" customHeight="1">
      <c r="A18" s="28" t="s">
        <v>504</v>
      </c>
      <c r="B18" s="27"/>
      <c r="C18" s="29"/>
      <c r="D18" s="30"/>
      <c r="E18" s="30"/>
      <c r="F18" s="30"/>
      <c r="G18" s="30"/>
      <c r="H18" s="30"/>
      <c r="I18" s="30"/>
    </row>
    <row r="19" spans="1:9" ht="21" customHeight="1">
      <c r="A19" s="28" t="s">
        <v>505</v>
      </c>
      <c r="B19" s="27"/>
      <c r="C19" s="29"/>
      <c r="D19" s="30"/>
      <c r="E19" s="30"/>
      <c r="F19" s="30"/>
      <c r="G19" s="30"/>
      <c r="H19" s="30"/>
      <c r="I19" s="30"/>
    </row>
    <row r="20" spans="1:9" ht="21" customHeight="1">
      <c r="A20" s="28" t="s">
        <v>506</v>
      </c>
      <c r="B20" s="27"/>
      <c r="C20" s="29"/>
      <c r="D20" s="30"/>
      <c r="E20" s="30"/>
      <c r="F20" s="30"/>
      <c r="G20" s="30"/>
      <c r="H20" s="30"/>
      <c r="I20" s="30"/>
    </row>
    <row r="21" spans="1:9" ht="21" customHeight="1">
      <c r="A21" s="28" t="s">
        <v>506</v>
      </c>
      <c r="B21" s="29"/>
      <c r="C21" s="29"/>
      <c r="D21" s="30"/>
      <c r="E21" s="30"/>
      <c r="F21" s="30"/>
      <c r="G21" s="30"/>
      <c r="H21" s="30"/>
      <c r="I21" s="30"/>
    </row>
    <row r="22" spans="1:9" ht="21" customHeight="1">
      <c r="A22" s="28" t="s">
        <v>506</v>
      </c>
      <c r="B22" s="29"/>
      <c r="C22" s="29"/>
      <c r="D22" s="30"/>
      <c r="E22" s="30"/>
      <c r="F22" s="30"/>
      <c r="G22" s="30"/>
      <c r="H22" s="30"/>
      <c r="I22" s="30"/>
    </row>
  </sheetData>
  <mergeCells count="8">
    <mergeCell ref="A2:I2"/>
    <mergeCell ref="E5:G5"/>
    <mergeCell ref="A5:A6"/>
    <mergeCell ref="B5:B6"/>
    <mergeCell ref="C5:C6"/>
    <mergeCell ref="D5:D6"/>
    <mergeCell ref="H5:H6"/>
    <mergeCell ref="I5:I6"/>
  </mergeCells>
  <phoneticPr fontId="6" type="noConversion"/>
  <printOptions horizontalCentered="1"/>
  <pageMargins left="0.55069444444444404" right="0.31458333333333299" top="0.55000000000000004" bottom="0.98425196850393704" header="0.511811023622047" footer="0.511811023622047"/>
  <pageSetup paperSize="9" firstPageNumber="4294963191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C14" sqref="C14"/>
    </sheetView>
  </sheetViews>
  <sheetFormatPr defaultColWidth="9" defaultRowHeight="14.25"/>
  <cols>
    <col min="1" max="1" width="28.75" customWidth="1"/>
    <col min="2" max="5" width="12" customWidth="1"/>
    <col min="6" max="6" width="18.875" customWidth="1"/>
    <col min="7" max="7" width="20.625" customWidth="1"/>
  </cols>
  <sheetData>
    <row r="1" spans="1:7" ht="47.25" customHeight="1">
      <c r="A1" s="306" t="s">
        <v>508</v>
      </c>
      <c r="B1" s="306"/>
      <c r="C1" s="306"/>
      <c r="D1" s="306"/>
      <c r="E1" s="306"/>
      <c r="F1" s="306"/>
      <c r="G1" s="306"/>
    </row>
    <row r="2" spans="1:7" ht="37.5" customHeight="1">
      <c r="A2" s="5" t="s">
        <v>6</v>
      </c>
      <c r="B2" s="5"/>
      <c r="G2" s="6" t="s">
        <v>86</v>
      </c>
    </row>
    <row r="3" spans="1:7" ht="37.5" customHeight="1">
      <c r="A3" s="290" t="s">
        <v>509</v>
      </c>
      <c r="B3" s="287" t="s">
        <v>510</v>
      </c>
      <c r="C3" s="288"/>
      <c r="D3" s="287" t="s">
        <v>10</v>
      </c>
      <c r="E3" s="288"/>
      <c r="F3" s="7" t="s">
        <v>511</v>
      </c>
      <c r="G3" s="7" t="s">
        <v>12</v>
      </c>
    </row>
    <row r="4" spans="1:7" ht="37.5" customHeight="1">
      <c r="A4" s="291"/>
      <c r="B4" s="7" t="s">
        <v>512</v>
      </c>
      <c r="C4" s="7" t="s">
        <v>513</v>
      </c>
      <c r="D4" s="7" t="s">
        <v>512</v>
      </c>
      <c r="E4" s="7" t="s">
        <v>514</v>
      </c>
      <c r="F4" s="7" t="s">
        <v>512</v>
      </c>
      <c r="G4" s="7"/>
    </row>
    <row r="5" spans="1:7" ht="37.5" customHeight="1">
      <c r="A5" s="7" t="s">
        <v>515</v>
      </c>
      <c r="B5" s="18">
        <f>SUM(B6:B9)</f>
        <v>44</v>
      </c>
      <c r="C5" s="18">
        <f>SUM(C6:C9)</f>
        <v>22.18</v>
      </c>
      <c r="D5" s="18">
        <f>SUM(D6:D9)</f>
        <v>44</v>
      </c>
      <c r="E5" s="18">
        <f>SUM(E6:E9)</f>
        <v>44</v>
      </c>
      <c r="F5" s="18">
        <f>SUM(F6:F9)</f>
        <v>42.25</v>
      </c>
      <c r="G5" s="7"/>
    </row>
    <row r="6" spans="1:7" ht="37.5" customHeight="1">
      <c r="A6" s="7" t="s">
        <v>516</v>
      </c>
      <c r="B6" s="7"/>
      <c r="C6" s="12"/>
      <c r="D6" s="12"/>
      <c r="E6" s="12"/>
      <c r="F6" s="12"/>
      <c r="G6" s="12"/>
    </row>
    <row r="7" spans="1:7" ht="37.5" customHeight="1">
      <c r="A7" s="7" t="s">
        <v>133</v>
      </c>
      <c r="B7" s="7">
        <v>15</v>
      </c>
      <c r="C7" s="12">
        <v>2.41</v>
      </c>
      <c r="D7" s="12">
        <v>15</v>
      </c>
      <c r="E7" s="12">
        <v>15</v>
      </c>
      <c r="F7" s="12">
        <v>14.25</v>
      </c>
      <c r="G7" s="12"/>
    </row>
    <row r="8" spans="1:7" ht="37.5" customHeight="1">
      <c r="A8" s="7" t="s">
        <v>517</v>
      </c>
      <c r="B8" s="7">
        <v>29</v>
      </c>
      <c r="C8" s="12">
        <v>19.77</v>
      </c>
      <c r="D8" s="12">
        <v>29</v>
      </c>
      <c r="E8" s="12">
        <v>29</v>
      </c>
      <c r="F8" s="12">
        <v>28</v>
      </c>
      <c r="G8" s="12"/>
    </row>
    <row r="9" spans="1:7" ht="37.5" customHeight="1">
      <c r="A9" s="19" t="s">
        <v>518</v>
      </c>
      <c r="B9" s="19"/>
      <c r="C9" s="12"/>
      <c r="D9" s="12"/>
      <c r="E9" s="12"/>
      <c r="F9" s="12"/>
      <c r="G9" s="12"/>
    </row>
    <row r="10" spans="1:7" ht="37.5" customHeight="1">
      <c r="A10" s="20" t="s">
        <v>519</v>
      </c>
      <c r="B10" s="21"/>
    </row>
  </sheetData>
  <mergeCells count="4">
    <mergeCell ref="A1:G1"/>
    <mergeCell ref="B3:C3"/>
    <mergeCell ref="D3:E3"/>
    <mergeCell ref="A3:A4"/>
  </mergeCells>
  <phoneticPr fontId="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9" sqref="G9"/>
    </sheetView>
  </sheetViews>
  <sheetFormatPr defaultColWidth="9" defaultRowHeight="14.25"/>
  <cols>
    <col min="1" max="1" width="15.5" customWidth="1"/>
    <col min="2" max="2" width="12.25" customWidth="1"/>
    <col min="3" max="3" width="24.75" customWidth="1"/>
    <col min="4" max="4" width="12.375" customWidth="1"/>
    <col min="5" max="5" width="15.25" customWidth="1"/>
    <col min="6" max="6" width="16" customWidth="1"/>
    <col min="7" max="7" width="12.25" customWidth="1"/>
  </cols>
  <sheetData>
    <row r="1" spans="1:7" ht="44.25" customHeight="1">
      <c r="A1" s="306" t="s">
        <v>520</v>
      </c>
      <c r="B1" s="306"/>
      <c r="C1" s="306"/>
      <c r="D1" s="306"/>
      <c r="E1" s="306"/>
      <c r="F1" s="306"/>
      <c r="G1" s="306"/>
    </row>
    <row r="2" spans="1:7" ht="30" customHeight="1">
      <c r="A2" s="5" t="s">
        <v>6</v>
      </c>
      <c r="G2" s="6" t="s">
        <v>86</v>
      </c>
    </row>
    <row r="3" spans="1:7" ht="25.5" customHeight="1">
      <c r="A3" s="308" t="s">
        <v>521</v>
      </c>
      <c r="B3" s="308" t="s">
        <v>522</v>
      </c>
      <c r="C3" s="308" t="s">
        <v>523</v>
      </c>
      <c r="D3" s="308" t="s">
        <v>524</v>
      </c>
      <c r="E3" s="289" t="s">
        <v>525</v>
      </c>
      <c r="F3" s="289"/>
      <c r="G3" s="289" t="s">
        <v>12</v>
      </c>
    </row>
    <row r="4" spans="1:7" ht="25.5" customHeight="1">
      <c r="A4" s="309"/>
      <c r="B4" s="309"/>
      <c r="C4" s="309"/>
      <c r="D4" s="309"/>
      <c r="E4" s="8" t="s">
        <v>526</v>
      </c>
      <c r="F4" s="8" t="s">
        <v>511</v>
      </c>
      <c r="G4" s="236"/>
    </row>
    <row r="5" spans="1:7" ht="25.5" customHeight="1">
      <c r="A5" s="287" t="s">
        <v>515</v>
      </c>
      <c r="B5" s="307"/>
      <c r="C5" s="288"/>
      <c r="D5" s="10"/>
      <c r="E5" s="11">
        <f>SUM(E6:E13)</f>
        <v>51.138500000000001</v>
      </c>
      <c r="F5" s="11">
        <f>SUM(F6:F13)</f>
        <v>51.138500000000001</v>
      </c>
      <c r="G5" s="12"/>
    </row>
    <row r="6" spans="1:7" ht="25.5" customHeight="1">
      <c r="A6" s="13" t="s">
        <v>527</v>
      </c>
      <c r="B6" s="12" t="s">
        <v>528</v>
      </c>
      <c r="C6" s="14" t="s">
        <v>529</v>
      </c>
      <c r="D6" s="15" t="s">
        <v>530</v>
      </c>
      <c r="E6" s="16">
        <v>46.858499999999999</v>
      </c>
      <c r="F6" s="16">
        <v>46.858499999999999</v>
      </c>
      <c r="G6" s="12"/>
    </row>
    <row r="7" spans="1:7" ht="39.950000000000003" customHeight="1">
      <c r="A7" s="13" t="s">
        <v>527</v>
      </c>
      <c r="B7" s="17" t="s">
        <v>531</v>
      </c>
      <c r="C7" s="12" t="s">
        <v>532</v>
      </c>
      <c r="D7" s="10" t="s">
        <v>533</v>
      </c>
      <c r="E7" s="11">
        <v>1.8</v>
      </c>
      <c r="F7" s="11">
        <v>1.8</v>
      </c>
      <c r="G7" s="12"/>
    </row>
    <row r="8" spans="1:7" ht="25.5" customHeight="1">
      <c r="A8" s="13" t="s">
        <v>527</v>
      </c>
      <c r="B8" s="12"/>
      <c r="C8" s="12" t="s">
        <v>534</v>
      </c>
      <c r="D8" s="10"/>
      <c r="E8" s="11">
        <v>1.48</v>
      </c>
      <c r="F8" s="11">
        <v>1.48</v>
      </c>
      <c r="G8" s="12"/>
    </row>
    <row r="9" spans="1:7" ht="25.5" customHeight="1">
      <c r="A9" s="13" t="s">
        <v>527</v>
      </c>
      <c r="B9" s="12"/>
      <c r="C9" s="12" t="s">
        <v>535</v>
      </c>
      <c r="D9" s="10" t="s">
        <v>536</v>
      </c>
      <c r="E9" s="11">
        <v>1</v>
      </c>
      <c r="F9" s="11">
        <v>1</v>
      </c>
      <c r="G9" s="12" t="s">
        <v>537</v>
      </c>
    </row>
    <row r="10" spans="1:7" ht="25.5" customHeight="1">
      <c r="A10" s="12"/>
      <c r="B10" s="12"/>
      <c r="C10" s="12"/>
      <c r="D10" s="10"/>
      <c r="E10" s="11"/>
      <c r="F10" s="11"/>
      <c r="G10" s="12"/>
    </row>
    <row r="11" spans="1:7" ht="25.5" customHeight="1">
      <c r="A11" s="12"/>
      <c r="B11" s="12"/>
      <c r="C11" s="12"/>
      <c r="D11" s="10"/>
      <c r="E11" s="11"/>
      <c r="F11" s="11"/>
      <c r="G11" s="12"/>
    </row>
    <row r="12" spans="1:7" ht="25.5" customHeight="1">
      <c r="A12" s="12"/>
      <c r="B12" s="12"/>
      <c r="C12" s="12"/>
      <c r="D12" s="10"/>
      <c r="E12" s="11"/>
      <c r="F12" s="11"/>
      <c r="G12" s="12"/>
    </row>
    <row r="13" spans="1:7" ht="25.5" customHeight="1">
      <c r="A13" s="12"/>
      <c r="B13" s="12"/>
      <c r="C13" s="12"/>
      <c r="D13" s="10"/>
      <c r="E13" s="11"/>
      <c r="F13" s="11"/>
      <c r="G13" s="12"/>
    </row>
  </sheetData>
  <mergeCells count="8">
    <mergeCell ref="A1:G1"/>
    <mergeCell ref="E3:F3"/>
    <mergeCell ref="A5:C5"/>
    <mergeCell ref="A3:A4"/>
    <mergeCell ref="B3:B4"/>
    <mergeCell ref="C3:C4"/>
    <mergeCell ref="D3:D4"/>
    <mergeCell ref="G3:G4"/>
  </mergeCells>
  <phoneticPr fontId="6" type="noConversion"/>
  <pageMargins left="0.7" right="0.7" top="0.75" bottom="0.75" header="0.3" footer="0.3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>
      <selection activeCell="I10" sqref="I10"/>
    </sheetView>
  </sheetViews>
  <sheetFormatPr defaultColWidth="9" defaultRowHeight="13.5"/>
  <cols>
    <col min="1" max="4" width="9" style="1"/>
    <col min="5" max="5" width="26" style="1" customWidth="1"/>
    <col min="6" max="6" width="9" style="1" customWidth="1"/>
    <col min="7" max="16384" width="9" style="1"/>
  </cols>
  <sheetData>
    <row r="1" spans="1:8" ht="16.5" customHeight="1"/>
    <row r="2" spans="1:8" ht="20.25">
      <c r="A2" s="310" t="s">
        <v>538</v>
      </c>
      <c r="B2" s="310"/>
      <c r="C2" s="310"/>
      <c r="D2" s="310"/>
      <c r="E2" s="310"/>
      <c r="F2" s="310"/>
      <c r="G2" s="310"/>
      <c r="H2" s="310"/>
    </row>
    <row r="3" spans="1:8" ht="14.25">
      <c r="A3" s="311" t="s">
        <v>539</v>
      </c>
      <c r="B3" s="311"/>
      <c r="C3" s="311"/>
      <c r="D3" s="311"/>
      <c r="E3" s="311"/>
      <c r="F3" s="311"/>
      <c r="G3" s="311"/>
      <c r="H3" s="311"/>
    </row>
    <row r="4" spans="1:8" ht="15.95" customHeight="1">
      <c r="A4" s="312" t="s">
        <v>540</v>
      </c>
      <c r="B4" s="313"/>
      <c r="C4" s="314"/>
      <c r="D4" s="312"/>
      <c r="E4" s="313"/>
      <c r="F4" s="313"/>
      <c r="G4" s="313"/>
      <c r="H4" s="314"/>
    </row>
    <row r="5" spans="1:8" ht="15.95" customHeight="1">
      <c r="A5" s="321" t="s">
        <v>541</v>
      </c>
      <c r="B5" s="325" t="s">
        <v>542</v>
      </c>
      <c r="C5" s="326"/>
      <c r="D5" s="325" t="s">
        <v>543</v>
      </c>
      <c r="E5" s="326"/>
      <c r="F5" s="312" t="s">
        <v>544</v>
      </c>
      <c r="G5" s="313"/>
      <c r="H5" s="314"/>
    </row>
    <row r="6" spans="1:8" ht="15.95" customHeight="1">
      <c r="A6" s="321"/>
      <c r="B6" s="327"/>
      <c r="C6" s="328"/>
      <c r="D6" s="327"/>
      <c r="E6" s="328"/>
      <c r="F6" s="2" t="s">
        <v>545</v>
      </c>
      <c r="G6" s="2" t="s">
        <v>426</v>
      </c>
      <c r="H6" s="2" t="s">
        <v>546</v>
      </c>
    </row>
    <row r="7" spans="1:8" ht="15.95" customHeight="1">
      <c r="A7" s="321"/>
      <c r="B7" s="312" t="s">
        <v>547</v>
      </c>
      <c r="C7" s="314"/>
      <c r="D7" s="312"/>
      <c r="E7" s="314"/>
      <c r="F7" s="3"/>
      <c r="G7" s="3"/>
      <c r="H7" s="3"/>
    </row>
    <row r="8" spans="1:8" ht="15.95" customHeight="1">
      <c r="A8" s="321"/>
      <c r="B8" s="312" t="s">
        <v>548</v>
      </c>
      <c r="C8" s="314"/>
      <c r="D8" s="312"/>
      <c r="E8" s="314"/>
      <c r="F8" s="3"/>
      <c r="G8" s="3"/>
      <c r="H8" s="3"/>
    </row>
    <row r="9" spans="1:8" ht="15.95" customHeight="1">
      <c r="A9" s="321"/>
      <c r="B9" s="312" t="s">
        <v>549</v>
      </c>
      <c r="C9" s="314"/>
      <c r="D9" s="312"/>
      <c r="E9" s="314"/>
      <c r="F9" s="3"/>
      <c r="G9" s="3"/>
      <c r="H9" s="3"/>
    </row>
    <row r="10" spans="1:8" ht="15.95" customHeight="1">
      <c r="A10" s="321"/>
      <c r="B10" s="312" t="s">
        <v>550</v>
      </c>
      <c r="C10" s="314"/>
      <c r="D10" s="312"/>
      <c r="E10" s="314"/>
      <c r="F10" s="3"/>
      <c r="G10" s="3"/>
      <c r="H10" s="3"/>
    </row>
    <row r="11" spans="1:8" ht="15.95" customHeight="1">
      <c r="A11" s="321"/>
      <c r="B11" s="312" t="s">
        <v>551</v>
      </c>
      <c r="C11" s="313"/>
      <c r="D11" s="313"/>
      <c r="E11" s="314"/>
      <c r="F11" s="3"/>
      <c r="G11" s="3"/>
      <c r="H11" s="3"/>
    </row>
    <row r="12" spans="1:8" ht="33.75" customHeight="1">
      <c r="A12" s="4" t="s">
        <v>552</v>
      </c>
      <c r="B12" s="315" t="s">
        <v>553</v>
      </c>
      <c r="C12" s="316"/>
      <c r="D12" s="316"/>
      <c r="E12" s="316"/>
      <c r="F12" s="316"/>
      <c r="G12" s="316"/>
      <c r="H12" s="317"/>
    </row>
    <row r="13" spans="1:8" ht="29.25" customHeight="1">
      <c r="A13" s="4" t="s">
        <v>554</v>
      </c>
      <c r="B13" s="318" t="s">
        <v>553</v>
      </c>
      <c r="C13" s="319"/>
      <c r="D13" s="319"/>
      <c r="E13" s="319"/>
      <c r="F13" s="319"/>
      <c r="G13" s="319"/>
      <c r="H13" s="320"/>
    </row>
    <row r="14" spans="1:8" ht="33" customHeight="1">
      <c r="A14" s="4" t="s">
        <v>555</v>
      </c>
      <c r="B14" s="312"/>
      <c r="C14" s="313"/>
      <c r="D14" s="313"/>
      <c r="E14" s="313"/>
      <c r="F14" s="313"/>
      <c r="G14" s="313"/>
      <c r="H14" s="314"/>
    </row>
    <row r="15" spans="1:8" ht="15.95" customHeight="1">
      <c r="A15" s="321" t="s">
        <v>556</v>
      </c>
      <c r="B15" s="2" t="s">
        <v>557</v>
      </c>
      <c r="C15" s="312" t="s">
        <v>558</v>
      </c>
      <c r="D15" s="314"/>
      <c r="E15" s="321" t="s">
        <v>559</v>
      </c>
      <c r="F15" s="321"/>
      <c r="G15" s="313" t="s">
        <v>560</v>
      </c>
      <c r="H15" s="314"/>
    </row>
    <row r="16" spans="1:8" ht="15.95" customHeight="1">
      <c r="A16" s="321"/>
      <c r="B16" s="321" t="s">
        <v>561</v>
      </c>
      <c r="C16" s="325" t="s">
        <v>562</v>
      </c>
      <c r="D16" s="326"/>
      <c r="E16" s="318" t="s">
        <v>563</v>
      </c>
      <c r="F16" s="320"/>
      <c r="G16" s="318"/>
      <c r="H16" s="320"/>
    </row>
    <row r="17" spans="1:8" ht="15.95" customHeight="1">
      <c r="A17" s="321"/>
      <c r="B17" s="321"/>
      <c r="C17" s="329"/>
      <c r="D17" s="330"/>
      <c r="E17" s="318" t="s">
        <v>564</v>
      </c>
      <c r="F17" s="320"/>
      <c r="G17" s="318"/>
      <c r="H17" s="320"/>
    </row>
    <row r="18" spans="1:8" ht="15.95" customHeight="1">
      <c r="A18" s="321"/>
      <c r="B18" s="321"/>
      <c r="C18" s="327"/>
      <c r="D18" s="328"/>
      <c r="E18" s="318" t="s">
        <v>565</v>
      </c>
      <c r="F18" s="320"/>
      <c r="G18" s="318"/>
      <c r="H18" s="320"/>
    </row>
    <row r="19" spans="1:8" ht="15.95" customHeight="1">
      <c r="A19" s="321"/>
      <c r="B19" s="321"/>
      <c r="C19" s="325" t="s">
        <v>566</v>
      </c>
      <c r="D19" s="326"/>
      <c r="E19" s="318" t="s">
        <v>563</v>
      </c>
      <c r="F19" s="320"/>
      <c r="G19" s="318"/>
      <c r="H19" s="320"/>
    </row>
    <row r="20" spans="1:8" ht="15.95" customHeight="1">
      <c r="A20" s="321"/>
      <c r="B20" s="321"/>
      <c r="C20" s="329"/>
      <c r="D20" s="330"/>
      <c r="E20" s="318" t="s">
        <v>564</v>
      </c>
      <c r="F20" s="320"/>
      <c r="G20" s="318"/>
      <c r="H20" s="320"/>
    </row>
    <row r="21" spans="1:8" ht="15.95" customHeight="1">
      <c r="A21" s="321"/>
      <c r="B21" s="321"/>
      <c r="C21" s="327"/>
      <c r="D21" s="328"/>
      <c r="E21" s="318" t="s">
        <v>565</v>
      </c>
      <c r="F21" s="320"/>
      <c r="G21" s="312"/>
      <c r="H21" s="314"/>
    </row>
    <row r="22" spans="1:8" ht="15.95" customHeight="1">
      <c r="A22" s="321"/>
      <c r="B22" s="321"/>
      <c r="C22" s="325" t="s">
        <v>567</v>
      </c>
      <c r="D22" s="326"/>
      <c r="E22" s="318" t="s">
        <v>563</v>
      </c>
      <c r="F22" s="320"/>
      <c r="G22" s="312"/>
      <c r="H22" s="314"/>
    </row>
    <row r="23" spans="1:8" ht="15.95" customHeight="1">
      <c r="A23" s="321"/>
      <c r="B23" s="321"/>
      <c r="C23" s="329"/>
      <c r="D23" s="330"/>
      <c r="E23" s="318" t="s">
        <v>564</v>
      </c>
      <c r="F23" s="320"/>
      <c r="G23" s="312"/>
      <c r="H23" s="314"/>
    </row>
    <row r="24" spans="1:8" ht="15.95" customHeight="1">
      <c r="A24" s="321"/>
      <c r="B24" s="321"/>
      <c r="C24" s="327"/>
      <c r="D24" s="328"/>
      <c r="E24" s="318" t="s">
        <v>565</v>
      </c>
      <c r="F24" s="320"/>
      <c r="G24" s="312"/>
      <c r="H24" s="314"/>
    </row>
    <row r="25" spans="1:8" ht="15.95" customHeight="1">
      <c r="A25" s="321"/>
      <c r="B25" s="321"/>
      <c r="C25" s="325" t="s">
        <v>568</v>
      </c>
      <c r="D25" s="326"/>
      <c r="E25" s="318" t="s">
        <v>563</v>
      </c>
      <c r="F25" s="320"/>
      <c r="G25" s="312"/>
      <c r="H25" s="314"/>
    </row>
    <row r="26" spans="1:8" ht="15.95" customHeight="1">
      <c r="A26" s="321"/>
      <c r="B26" s="321"/>
      <c r="C26" s="329"/>
      <c r="D26" s="330"/>
      <c r="E26" s="318" t="s">
        <v>564</v>
      </c>
      <c r="F26" s="320"/>
      <c r="G26" s="312"/>
      <c r="H26" s="314"/>
    </row>
    <row r="27" spans="1:8" ht="15.95" customHeight="1">
      <c r="A27" s="321"/>
      <c r="B27" s="321"/>
      <c r="C27" s="327"/>
      <c r="D27" s="328"/>
      <c r="E27" s="318" t="s">
        <v>565</v>
      </c>
      <c r="F27" s="320"/>
      <c r="G27" s="312"/>
      <c r="H27" s="314"/>
    </row>
    <row r="28" spans="1:8" ht="15.95" customHeight="1">
      <c r="A28" s="321"/>
      <c r="B28" s="321"/>
      <c r="C28" s="312" t="s">
        <v>550</v>
      </c>
      <c r="D28" s="314"/>
      <c r="E28" s="318"/>
      <c r="F28" s="320"/>
      <c r="G28" s="312"/>
      <c r="H28" s="314"/>
    </row>
    <row r="29" spans="1:8" ht="15.95" customHeight="1">
      <c r="A29" s="321"/>
      <c r="B29" s="321" t="s">
        <v>569</v>
      </c>
      <c r="C29" s="325" t="s">
        <v>570</v>
      </c>
      <c r="D29" s="326"/>
      <c r="E29" s="318" t="s">
        <v>563</v>
      </c>
      <c r="F29" s="320"/>
      <c r="G29" s="312"/>
      <c r="H29" s="314"/>
    </row>
    <row r="30" spans="1:8" ht="15.95" customHeight="1">
      <c r="A30" s="321"/>
      <c r="B30" s="321"/>
      <c r="C30" s="329"/>
      <c r="D30" s="330"/>
      <c r="E30" s="318" t="s">
        <v>564</v>
      </c>
      <c r="F30" s="320"/>
      <c r="G30" s="312"/>
      <c r="H30" s="314"/>
    </row>
    <row r="31" spans="1:8" ht="15.95" customHeight="1">
      <c r="A31" s="321"/>
      <c r="B31" s="321"/>
      <c r="C31" s="327"/>
      <c r="D31" s="328"/>
      <c r="E31" s="318" t="s">
        <v>565</v>
      </c>
      <c r="F31" s="320"/>
      <c r="G31" s="312"/>
      <c r="H31" s="314"/>
    </row>
    <row r="32" spans="1:8" ht="15.95" customHeight="1">
      <c r="A32" s="321"/>
      <c r="B32" s="321"/>
      <c r="C32" s="325" t="s">
        <v>571</v>
      </c>
      <c r="D32" s="326"/>
      <c r="E32" s="318" t="s">
        <v>563</v>
      </c>
      <c r="F32" s="320"/>
      <c r="G32" s="312"/>
      <c r="H32" s="314"/>
    </row>
    <row r="33" spans="1:8" ht="15.95" customHeight="1">
      <c r="A33" s="321"/>
      <c r="B33" s="321"/>
      <c r="C33" s="329"/>
      <c r="D33" s="330"/>
      <c r="E33" s="318" t="s">
        <v>564</v>
      </c>
      <c r="F33" s="320"/>
      <c r="G33" s="312"/>
      <c r="H33" s="314"/>
    </row>
    <row r="34" spans="1:8" ht="15.95" customHeight="1">
      <c r="A34" s="321"/>
      <c r="B34" s="321"/>
      <c r="C34" s="327"/>
      <c r="D34" s="328"/>
      <c r="E34" s="318" t="s">
        <v>565</v>
      </c>
      <c r="F34" s="320"/>
      <c r="G34" s="312"/>
      <c r="H34" s="314"/>
    </row>
    <row r="35" spans="1:8" ht="15.95" customHeight="1">
      <c r="A35" s="321"/>
      <c r="B35" s="321"/>
      <c r="C35" s="325" t="s">
        <v>572</v>
      </c>
      <c r="D35" s="326"/>
      <c r="E35" s="318" t="s">
        <v>563</v>
      </c>
      <c r="F35" s="320"/>
      <c r="G35" s="312"/>
      <c r="H35" s="314"/>
    </row>
    <row r="36" spans="1:8" ht="15.95" customHeight="1">
      <c r="A36" s="321"/>
      <c r="B36" s="321"/>
      <c r="C36" s="329"/>
      <c r="D36" s="330"/>
      <c r="E36" s="318" t="s">
        <v>564</v>
      </c>
      <c r="F36" s="320"/>
      <c r="G36" s="312"/>
      <c r="H36" s="314"/>
    </row>
    <row r="37" spans="1:8" ht="15.95" customHeight="1">
      <c r="A37" s="321"/>
      <c r="B37" s="321"/>
      <c r="C37" s="327"/>
      <c r="D37" s="328"/>
      <c r="E37" s="318" t="s">
        <v>565</v>
      </c>
      <c r="F37" s="320"/>
      <c r="G37" s="312"/>
      <c r="H37" s="314"/>
    </row>
    <row r="38" spans="1:8" ht="15.95" customHeight="1">
      <c r="A38" s="321"/>
      <c r="B38" s="321"/>
      <c r="C38" s="325" t="s">
        <v>573</v>
      </c>
      <c r="D38" s="326"/>
      <c r="E38" s="318" t="s">
        <v>563</v>
      </c>
      <c r="F38" s="320"/>
      <c r="G38" s="312"/>
      <c r="H38" s="314"/>
    </row>
    <row r="39" spans="1:8" ht="15.95" customHeight="1">
      <c r="A39" s="321"/>
      <c r="B39" s="321"/>
      <c r="C39" s="329"/>
      <c r="D39" s="330"/>
      <c r="E39" s="318" t="s">
        <v>564</v>
      </c>
      <c r="F39" s="320"/>
      <c r="G39" s="312"/>
      <c r="H39" s="314"/>
    </row>
    <row r="40" spans="1:8" ht="15.95" customHeight="1">
      <c r="A40" s="321"/>
      <c r="B40" s="321"/>
      <c r="C40" s="327"/>
      <c r="D40" s="328"/>
      <c r="E40" s="318" t="s">
        <v>565</v>
      </c>
      <c r="F40" s="320"/>
      <c r="G40" s="312"/>
      <c r="H40" s="314"/>
    </row>
    <row r="41" spans="1:8" ht="15.95" customHeight="1">
      <c r="A41" s="321"/>
      <c r="B41" s="321"/>
      <c r="C41" s="312" t="s">
        <v>550</v>
      </c>
      <c r="D41" s="314"/>
      <c r="E41" s="318"/>
      <c r="F41" s="320"/>
      <c r="G41" s="312"/>
      <c r="H41" s="314"/>
    </row>
    <row r="42" spans="1:8" ht="15.95" customHeight="1">
      <c r="A42" s="321"/>
      <c r="B42" s="322" t="s">
        <v>574</v>
      </c>
      <c r="C42" s="325" t="s">
        <v>575</v>
      </c>
      <c r="D42" s="326"/>
      <c r="E42" s="318" t="s">
        <v>563</v>
      </c>
      <c r="F42" s="320"/>
      <c r="G42" s="312"/>
      <c r="H42" s="314"/>
    </row>
    <row r="43" spans="1:8" ht="15.95" customHeight="1">
      <c r="A43" s="321"/>
      <c r="B43" s="323"/>
      <c r="C43" s="329"/>
      <c r="D43" s="330"/>
      <c r="E43" s="318" t="s">
        <v>564</v>
      </c>
      <c r="F43" s="320"/>
      <c r="G43" s="312"/>
      <c r="H43" s="314"/>
    </row>
    <row r="44" spans="1:8" ht="15.95" customHeight="1">
      <c r="A44" s="321"/>
      <c r="B44" s="323"/>
      <c r="C44" s="327"/>
      <c r="D44" s="328"/>
      <c r="E44" s="318" t="s">
        <v>565</v>
      </c>
      <c r="F44" s="320"/>
      <c r="G44" s="312"/>
      <c r="H44" s="314"/>
    </row>
    <row r="45" spans="1:8" ht="15.95" customHeight="1">
      <c r="A45" s="321"/>
      <c r="B45" s="324"/>
      <c r="C45" s="312" t="s">
        <v>550</v>
      </c>
      <c r="D45" s="314"/>
      <c r="E45" s="318"/>
      <c r="F45" s="320"/>
      <c r="G45" s="312"/>
      <c r="H45" s="314"/>
    </row>
  </sheetData>
  <mergeCells count="99">
    <mergeCell ref="A15:A45"/>
    <mergeCell ref="B16:B28"/>
    <mergeCell ref="B29:B41"/>
    <mergeCell ref="B42:B45"/>
    <mergeCell ref="B5:C6"/>
    <mergeCell ref="C42:D44"/>
    <mergeCell ref="C29:D31"/>
    <mergeCell ref="C35:D37"/>
    <mergeCell ref="C38:D40"/>
    <mergeCell ref="C16:D18"/>
    <mergeCell ref="C19:D21"/>
    <mergeCell ref="C32:D34"/>
    <mergeCell ref="C22:D24"/>
    <mergeCell ref="C25:D27"/>
    <mergeCell ref="E43:F43"/>
    <mergeCell ref="G43:H43"/>
    <mergeCell ref="E44:F44"/>
    <mergeCell ref="G44:H44"/>
    <mergeCell ref="C45:D45"/>
    <mergeCell ref="E45:F45"/>
    <mergeCell ref="G45:H45"/>
    <mergeCell ref="C41:D41"/>
    <mergeCell ref="E41:F41"/>
    <mergeCell ref="G41:H41"/>
    <mergeCell ref="E42:F42"/>
    <mergeCell ref="G42:H42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C28:D28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B14:H14"/>
    <mergeCell ref="C15:D15"/>
    <mergeCell ref="E15:F15"/>
    <mergeCell ref="G15:H15"/>
    <mergeCell ref="E16:F16"/>
    <mergeCell ref="G16:H16"/>
    <mergeCell ref="B10:C10"/>
    <mergeCell ref="D10:E10"/>
    <mergeCell ref="B11:E11"/>
    <mergeCell ref="B12:H12"/>
    <mergeCell ref="B13:H13"/>
    <mergeCell ref="B7:C7"/>
    <mergeCell ref="D7:E7"/>
    <mergeCell ref="B8:C8"/>
    <mergeCell ref="D8:E8"/>
    <mergeCell ref="B9:C9"/>
    <mergeCell ref="D9:E9"/>
    <mergeCell ref="A2:H2"/>
    <mergeCell ref="A3:H3"/>
    <mergeCell ref="A4:C4"/>
    <mergeCell ref="D4:H4"/>
    <mergeCell ref="F5:H5"/>
    <mergeCell ref="A5:A11"/>
    <mergeCell ref="D5:E6"/>
  </mergeCells>
  <phoneticPr fontId="6" type="noConversion"/>
  <pageMargins left="0.70866141732283505" right="0.70866141732283505" top="0.70866141732283505" bottom="0.70866141732283505" header="0.31496062992126" footer="0.31496062992126"/>
  <pageSetup paperSize="9" scale="95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H15" sqref="H15"/>
    </sheetView>
  </sheetViews>
  <sheetFormatPr defaultColWidth="8.75" defaultRowHeight="14.25"/>
  <sheetData/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pane xSplit="2" ySplit="5" topLeftCell="C12" activePane="bottomRight" state="frozen"/>
      <selection pane="topRight"/>
      <selection pane="bottomLeft"/>
      <selection pane="bottomRight" activeCell="D54" sqref="D54"/>
    </sheetView>
  </sheetViews>
  <sheetFormatPr defaultColWidth="9" defaultRowHeight="14.25"/>
  <cols>
    <col min="1" max="1" width="11" style="110" customWidth="1"/>
    <col min="2" max="2" width="21.125" style="110" customWidth="1"/>
    <col min="3" max="3" width="19.375" customWidth="1"/>
    <col min="4" max="4" width="17.5" customWidth="1"/>
    <col min="5" max="5" width="16.375" customWidth="1"/>
    <col min="6" max="6" width="45.625" style="179" customWidth="1"/>
  </cols>
  <sheetData>
    <row r="1" spans="1:6" ht="24.75" customHeight="1">
      <c r="A1" s="210" t="s">
        <v>5</v>
      </c>
      <c r="B1" s="210"/>
      <c r="C1" s="210"/>
      <c r="D1" s="210"/>
      <c r="E1" s="210"/>
      <c r="F1" s="210"/>
    </row>
    <row r="2" spans="1:6" ht="22.5" customHeight="1">
      <c r="A2" s="180" t="s">
        <v>6</v>
      </c>
      <c r="B2" s="180">
        <f>封面!B5</f>
        <v>0</v>
      </c>
      <c r="C2" s="180"/>
      <c r="D2" s="181"/>
      <c r="E2" s="156"/>
      <c r="F2" s="182"/>
    </row>
    <row r="3" spans="1:6" ht="21.75" customHeight="1">
      <c r="A3" s="211" t="s">
        <v>7</v>
      </c>
      <c r="B3" s="211"/>
      <c r="C3" s="211"/>
      <c r="D3" s="183"/>
      <c r="E3" s="184"/>
      <c r="F3" s="185" t="s">
        <v>8</v>
      </c>
    </row>
    <row r="4" spans="1:6" ht="19.5" customHeight="1">
      <c r="A4" s="212" t="s">
        <v>9</v>
      </c>
      <c r="B4" s="213"/>
      <c r="C4" s="186" t="s">
        <v>10</v>
      </c>
      <c r="D4" s="187">
        <v>43739</v>
      </c>
      <c r="E4" s="186" t="s">
        <v>11</v>
      </c>
      <c r="F4" s="188" t="s">
        <v>12</v>
      </c>
    </row>
    <row r="5" spans="1:6" ht="19.5" customHeight="1">
      <c r="A5" s="214" t="s">
        <v>13</v>
      </c>
      <c r="B5" s="215"/>
      <c r="C5" s="189">
        <f>SUM(C6:C10)</f>
        <v>124</v>
      </c>
      <c r="D5" s="189">
        <f>SUM(D6:D10)</f>
        <v>112</v>
      </c>
      <c r="E5" s="190">
        <f>D5-C5</f>
        <v>-12</v>
      </c>
      <c r="F5" s="191"/>
    </row>
    <row r="6" spans="1:6" ht="19.5" customHeight="1">
      <c r="A6" s="214" t="s">
        <v>14</v>
      </c>
      <c r="B6" s="215"/>
      <c r="C6" s="192">
        <v>79</v>
      </c>
      <c r="D6" s="192">
        <v>67</v>
      </c>
      <c r="E6" s="190">
        <f t="shared" ref="E6:E55" si="0">D6-C6</f>
        <v>-12</v>
      </c>
      <c r="F6" s="191"/>
    </row>
    <row r="7" spans="1:6" ht="19.5" customHeight="1">
      <c r="A7" s="214" t="s">
        <v>15</v>
      </c>
      <c r="B7" s="215"/>
      <c r="C7" s="192"/>
      <c r="D7" s="192"/>
      <c r="E7" s="190">
        <f t="shared" si="0"/>
        <v>0</v>
      </c>
      <c r="F7" s="191"/>
    </row>
    <row r="8" spans="1:6" ht="19.5" customHeight="1">
      <c r="A8" s="214" t="s">
        <v>16</v>
      </c>
      <c r="B8" s="215"/>
      <c r="C8" s="192">
        <v>45</v>
      </c>
      <c r="D8" s="192">
        <v>45</v>
      </c>
      <c r="E8" s="190">
        <f t="shared" si="0"/>
        <v>0</v>
      </c>
      <c r="F8" s="191"/>
    </row>
    <row r="9" spans="1:6" ht="19.5" customHeight="1">
      <c r="A9" s="214" t="s">
        <v>17</v>
      </c>
      <c r="B9" s="215"/>
      <c r="C9" s="192"/>
      <c r="D9" s="192"/>
      <c r="E9" s="190">
        <f t="shared" si="0"/>
        <v>0</v>
      </c>
      <c r="F9" s="191"/>
    </row>
    <row r="10" spans="1:6" ht="19.5" customHeight="1">
      <c r="A10" s="214" t="s">
        <v>18</v>
      </c>
      <c r="B10" s="215"/>
      <c r="C10" s="192"/>
      <c r="D10" s="192">
        <v>0</v>
      </c>
      <c r="E10" s="190">
        <f t="shared" si="0"/>
        <v>0</v>
      </c>
      <c r="F10" s="193" t="s">
        <v>19</v>
      </c>
    </row>
    <row r="11" spans="1:6" ht="19.5" customHeight="1">
      <c r="A11" s="214" t="s">
        <v>20</v>
      </c>
      <c r="B11" s="215"/>
      <c r="C11" s="194">
        <v>108</v>
      </c>
      <c r="D11" s="194">
        <f>SUM(D12:D16)</f>
        <v>101</v>
      </c>
      <c r="E11" s="190">
        <f t="shared" si="0"/>
        <v>-7</v>
      </c>
      <c r="F11" s="191"/>
    </row>
    <row r="12" spans="1:6" ht="19.5" customHeight="1">
      <c r="A12" s="214" t="s">
        <v>14</v>
      </c>
      <c r="B12" s="215"/>
      <c r="C12" s="192">
        <v>67</v>
      </c>
      <c r="D12" s="192">
        <v>62</v>
      </c>
      <c r="E12" s="190">
        <f t="shared" si="0"/>
        <v>-5</v>
      </c>
      <c r="F12" s="191"/>
    </row>
    <row r="13" spans="1:6" ht="19.5" customHeight="1">
      <c r="A13" s="214" t="s">
        <v>15</v>
      </c>
      <c r="B13" s="215"/>
      <c r="C13" s="192"/>
      <c r="D13" s="192"/>
      <c r="E13" s="190">
        <f t="shared" si="0"/>
        <v>0</v>
      </c>
      <c r="F13" s="191"/>
    </row>
    <row r="14" spans="1:6" ht="19.5" customHeight="1">
      <c r="A14" s="214" t="s">
        <v>16</v>
      </c>
      <c r="B14" s="215"/>
      <c r="C14" s="192">
        <v>41</v>
      </c>
      <c r="D14" s="192">
        <v>39</v>
      </c>
      <c r="E14" s="190">
        <f t="shared" si="0"/>
        <v>-2</v>
      </c>
      <c r="F14" s="191"/>
    </row>
    <row r="15" spans="1:6" ht="19.5" customHeight="1">
      <c r="A15" s="214" t="s">
        <v>17</v>
      </c>
      <c r="B15" s="215"/>
      <c r="C15" s="192"/>
      <c r="D15" s="192"/>
      <c r="E15" s="190">
        <f t="shared" si="0"/>
        <v>0</v>
      </c>
      <c r="F15" s="191"/>
    </row>
    <row r="16" spans="1:6" ht="19.5" customHeight="1">
      <c r="A16" s="214" t="s">
        <v>18</v>
      </c>
      <c r="B16" s="215"/>
      <c r="C16" s="192"/>
      <c r="D16" s="192"/>
      <c r="E16" s="190">
        <f t="shared" si="0"/>
        <v>0</v>
      </c>
      <c r="F16" s="191"/>
    </row>
    <row r="17" spans="1:6" ht="19.5" customHeight="1">
      <c r="A17" s="214" t="s">
        <v>21</v>
      </c>
      <c r="B17" s="215"/>
      <c r="C17" s="194">
        <f>SUM(C18:C19)</f>
        <v>0</v>
      </c>
      <c r="D17" s="194">
        <f>SUM(D18:D19)</f>
        <v>0</v>
      </c>
      <c r="E17" s="190">
        <f t="shared" si="0"/>
        <v>0</v>
      </c>
      <c r="F17" s="191"/>
    </row>
    <row r="18" spans="1:6" ht="19.5" customHeight="1">
      <c r="A18" s="214" t="s">
        <v>22</v>
      </c>
      <c r="B18" s="215"/>
      <c r="C18" s="195"/>
      <c r="D18" s="195"/>
      <c r="E18" s="190">
        <f t="shared" si="0"/>
        <v>0</v>
      </c>
      <c r="F18" s="216" t="s">
        <v>23</v>
      </c>
    </row>
    <row r="19" spans="1:6" ht="19.5" customHeight="1">
      <c r="A19" s="214" t="s">
        <v>24</v>
      </c>
      <c r="B19" s="215"/>
      <c r="C19" s="195"/>
      <c r="D19" s="195"/>
      <c r="E19" s="190">
        <f t="shared" si="0"/>
        <v>0</v>
      </c>
      <c r="F19" s="217"/>
    </row>
    <row r="20" spans="1:6" ht="19.5" customHeight="1">
      <c r="A20" s="214" t="s">
        <v>25</v>
      </c>
      <c r="B20" s="215"/>
      <c r="C20" s="194">
        <f>C21+C27+C30</f>
        <v>12</v>
      </c>
      <c r="D20" s="194">
        <f>D21+D27+D30</f>
        <v>10</v>
      </c>
      <c r="E20" s="190">
        <f t="shared" si="0"/>
        <v>-2</v>
      </c>
      <c r="F20" s="191"/>
    </row>
    <row r="21" spans="1:6" ht="19.5" customHeight="1">
      <c r="A21" s="214" t="s">
        <v>26</v>
      </c>
      <c r="B21" s="215"/>
      <c r="C21" s="194">
        <f>SUM(C22:C26)</f>
        <v>0</v>
      </c>
      <c r="D21" s="194">
        <f>SUM(D22:D26)</f>
        <v>0</v>
      </c>
      <c r="E21" s="190">
        <f t="shared" si="0"/>
        <v>0</v>
      </c>
      <c r="F21" s="191"/>
    </row>
    <row r="22" spans="1:6" ht="19.5" customHeight="1">
      <c r="A22" s="214" t="s">
        <v>27</v>
      </c>
      <c r="B22" s="215"/>
      <c r="C22" s="192"/>
      <c r="D22" s="192"/>
      <c r="E22" s="190">
        <f t="shared" si="0"/>
        <v>0</v>
      </c>
      <c r="F22" s="191"/>
    </row>
    <row r="23" spans="1:6" ht="19.5" customHeight="1">
      <c r="A23" s="214" t="s">
        <v>28</v>
      </c>
      <c r="B23" s="215"/>
      <c r="C23" s="192"/>
      <c r="D23" s="192"/>
      <c r="E23" s="190">
        <f t="shared" si="0"/>
        <v>0</v>
      </c>
      <c r="F23" s="191"/>
    </row>
    <row r="24" spans="1:6" ht="19.5" customHeight="1">
      <c r="A24" s="214" t="s">
        <v>29</v>
      </c>
      <c r="B24" s="215"/>
      <c r="C24" s="192"/>
      <c r="D24" s="192"/>
      <c r="E24" s="190">
        <f t="shared" si="0"/>
        <v>0</v>
      </c>
      <c r="F24" s="191"/>
    </row>
    <row r="25" spans="1:6" ht="19.5" customHeight="1">
      <c r="A25" s="214" t="s">
        <v>30</v>
      </c>
      <c r="B25" s="215"/>
      <c r="C25" s="192"/>
      <c r="D25" s="192"/>
      <c r="E25" s="190">
        <f t="shared" si="0"/>
        <v>0</v>
      </c>
      <c r="F25" s="191"/>
    </row>
    <row r="26" spans="1:6" ht="19.5" customHeight="1">
      <c r="A26" s="214" t="s">
        <v>31</v>
      </c>
      <c r="B26" s="215"/>
      <c r="C26" s="192"/>
      <c r="D26" s="192"/>
      <c r="E26" s="190">
        <f t="shared" si="0"/>
        <v>0</v>
      </c>
      <c r="F26" s="191"/>
    </row>
    <row r="27" spans="1:6" ht="19.5" customHeight="1">
      <c r="A27" s="214" t="s">
        <v>32</v>
      </c>
      <c r="B27" s="215"/>
      <c r="C27" s="194">
        <f>SUM(C28:C29)</f>
        <v>0</v>
      </c>
      <c r="D27" s="194">
        <f>SUM(D28:D29)</f>
        <v>0</v>
      </c>
      <c r="E27" s="190">
        <f t="shared" si="0"/>
        <v>0</v>
      </c>
      <c r="F27" s="191"/>
    </row>
    <row r="28" spans="1:6" ht="19.5" customHeight="1">
      <c r="A28" s="214" t="s">
        <v>33</v>
      </c>
      <c r="B28" s="215"/>
      <c r="C28" s="192"/>
      <c r="D28" s="192"/>
      <c r="E28" s="190">
        <f t="shared" si="0"/>
        <v>0</v>
      </c>
      <c r="F28" s="191"/>
    </row>
    <row r="29" spans="1:6" ht="19.5" customHeight="1">
      <c r="A29" s="214" t="s">
        <v>34</v>
      </c>
      <c r="B29" s="215"/>
      <c r="C29" s="192"/>
      <c r="D29" s="192"/>
      <c r="E29" s="190">
        <f t="shared" si="0"/>
        <v>0</v>
      </c>
      <c r="F29" s="191"/>
    </row>
    <row r="30" spans="1:6" ht="19.5" customHeight="1">
      <c r="A30" s="214" t="s">
        <v>35</v>
      </c>
      <c r="B30" s="215"/>
      <c r="C30" s="194">
        <f>SUM(C31:C33)</f>
        <v>12</v>
      </c>
      <c r="D30" s="194">
        <f>SUM(D31:D33)</f>
        <v>10</v>
      </c>
      <c r="E30" s="190">
        <f t="shared" si="0"/>
        <v>-2</v>
      </c>
      <c r="F30" s="191"/>
    </row>
    <row r="31" spans="1:6" ht="19.5" customHeight="1">
      <c r="A31" s="214" t="s">
        <v>36</v>
      </c>
      <c r="B31" s="215"/>
      <c r="C31" s="192">
        <v>11</v>
      </c>
      <c r="D31" s="192">
        <v>9</v>
      </c>
      <c r="E31" s="190">
        <f t="shared" si="0"/>
        <v>-2</v>
      </c>
      <c r="F31" s="191"/>
    </row>
    <row r="32" spans="1:6" ht="19.5" customHeight="1">
      <c r="A32" s="214" t="s">
        <v>37</v>
      </c>
      <c r="B32" s="215"/>
      <c r="C32" s="192">
        <v>1</v>
      </c>
      <c r="D32" s="192">
        <v>1</v>
      </c>
      <c r="E32" s="190">
        <f t="shared" si="0"/>
        <v>0</v>
      </c>
      <c r="F32" s="191"/>
    </row>
    <row r="33" spans="1:6" ht="19.5" customHeight="1">
      <c r="A33" s="214" t="s">
        <v>38</v>
      </c>
      <c r="B33" s="215"/>
      <c r="C33" s="192"/>
      <c r="D33" s="192"/>
      <c r="E33" s="190">
        <f t="shared" si="0"/>
        <v>0</v>
      </c>
      <c r="F33" s="191"/>
    </row>
    <row r="34" spans="1:6" ht="19.5" customHeight="1">
      <c r="A34" s="214" t="s">
        <v>39</v>
      </c>
      <c r="B34" s="215"/>
      <c r="C34" s="194">
        <f>SUM(C35:C38)</f>
        <v>0</v>
      </c>
      <c r="D34" s="194">
        <f>SUM(D35:D38)</f>
        <v>0</v>
      </c>
      <c r="E34" s="190">
        <f t="shared" si="0"/>
        <v>0</v>
      </c>
      <c r="F34" s="191"/>
    </row>
    <row r="35" spans="1:6" ht="19.5" customHeight="1">
      <c r="A35" s="214" t="s">
        <v>40</v>
      </c>
      <c r="B35" s="215"/>
      <c r="C35" s="195"/>
      <c r="D35" s="195"/>
      <c r="E35" s="190">
        <f t="shared" si="0"/>
        <v>0</v>
      </c>
      <c r="F35" s="191"/>
    </row>
    <row r="36" spans="1:6" ht="19.5" customHeight="1">
      <c r="A36" s="214" t="s">
        <v>41</v>
      </c>
      <c r="B36" s="215"/>
      <c r="C36" s="195"/>
      <c r="D36" s="195"/>
      <c r="E36" s="190">
        <f t="shared" si="0"/>
        <v>0</v>
      </c>
      <c r="F36" s="191"/>
    </row>
    <row r="37" spans="1:6" ht="19.5" customHeight="1">
      <c r="A37" s="214" t="s">
        <v>42</v>
      </c>
      <c r="B37" s="215"/>
      <c r="C37" s="195"/>
      <c r="D37" s="195"/>
      <c r="E37" s="190">
        <f t="shared" si="0"/>
        <v>0</v>
      </c>
      <c r="F37" s="191"/>
    </row>
    <row r="38" spans="1:6" ht="19.5" customHeight="1">
      <c r="A38" s="214" t="s">
        <v>43</v>
      </c>
      <c r="B38" s="215"/>
      <c r="C38" s="195"/>
      <c r="D38" s="195"/>
      <c r="E38" s="190">
        <f t="shared" si="0"/>
        <v>0</v>
      </c>
      <c r="F38" s="191"/>
    </row>
    <row r="39" spans="1:6" ht="19.5" customHeight="1">
      <c r="A39" s="214" t="s">
        <v>44</v>
      </c>
      <c r="B39" s="215"/>
      <c r="C39" s="194">
        <f>SUM(C40:C47)</f>
        <v>63</v>
      </c>
      <c r="D39" s="194">
        <f>SUM(D40:D47)</f>
        <v>62</v>
      </c>
      <c r="E39" s="190">
        <f t="shared" si="0"/>
        <v>-1</v>
      </c>
      <c r="F39" s="191"/>
    </row>
    <row r="40" spans="1:6" ht="19.5" customHeight="1">
      <c r="A40" s="214" t="s">
        <v>45</v>
      </c>
      <c r="B40" s="215"/>
      <c r="C40" s="196"/>
      <c r="D40" s="192"/>
      <c r="E40" s="190">
        <f t="shared" si="0"/>
        <v>0</v>
      </c>
      <c r="F40" s="191"/>
    </row>
    <row r="41" spans="1:6" ht="19.5" customHeight="1">
      <c r="A41" s="214" t="s">
        <v>46</v>
      </c>
      <c r="B41" s="215"/>
      <c r="C41" s="196"/>
      <c r="D41" s="192"/>
      <c r="E41" s="190">
        <f t="shared" si="0"/>
        <v>0</v>
      </c>
      <c r="F41" s="191"/>
    </row>
    <row r="42" spans="1:6" ht="19.5" customHeight="1">
      <c r="A42" s="214" t="s">
        <v>47</v>
      </c>
      <c r="B42" s="215"/>
      <c r="C42" s="196"/>
      <c r="D42" s="192"/>
      <c r="E42" s="190">
        <f t="shared" si="0"/>
        <v>0</v>
      </c>
      <c r="F42" s="191"/>
    </row>
    <row r="43" spans="1:6" ht="19.5" customHeight="1">
      <c r="A43" s="214" t="s">
        <v>48</v>
      </c>
      <c r="B43" s="215"/>
      <c r="C43" s="196">
        <v>5</v>
      </c>
      <c r="D43" s="192">
        <v>5</v>
      </c>
      <c r="E43" s="190">
        <f t="shared" si="0"/>
        <v>0</v>
      </c>
      <c r="F43" s="191"/>
    </row>
    <row r="44" spans="1:6" ht="19.5" customHeight="1">
      <c r="A44" s="214" t="s">
        <v>49</v>
      </c>
      <c r="B44" s="215"/>
      <c r="C44" s="196">
        <v>28</v>
      </c>
      <c r="D44" s="192">
        <v>27</v>
      </c>
      <c r="E44" s="190">
        <f t="shared" si="0"/>
        <v>-1</v>
      </c>
      <c r="F44" s="191"/>
    </row>
    <row r="45" spans="1:6" ht="19.5" customHeight="1">
      <c r="A45" s="214" t="s">
        <v>50</v>
      </c>
      <c r="B45" s="215"/>
      <c r="C45" s="196">
        <v>29</v>
      </c>
      <c r="D45" s="192">
        <v>27</v>
      </c>
      <c r="E45" s="190">
        <f t="shared" si="0"/>
        <v>-2</v>
      </c>
      <c r="F45" s="191"/>
    </row>
    <row r="46" spans="1:6" ht="19.5" customHeight="1">
      <c r="A46" s="214" t="s">
        <v>51</v>
      </c>
      <c r="B46" s="215"/>
      <c r="C46" s="196">
        <v>1</v>
      </c>
      <c r="D46" s="192">
        <v>3</v>
      </c>
      <c r="E46" s="190">
        <f t="shared" si="0"/>
        <v>2</v>
      </c>
      <c r="F46" s="191"/>
    </row>
    <row r="47" spans="1:6" ht="19.5" customHeight="1">
      <c r="A47" s="214" t="s">
        <v>52</v>
      </c>
      <c r="B47" s="215"/>
      <c r="C47" s="196"/>
      <c r="D47" s="192"/>
      <c r="E47" s="190">
        <f t="shared" si="0"/>
        <v>0</v>
      </c>
      <c r="F47" s="191"/>
    </row>
    <row r="48" spans="1:6" ht="19.5" customHeight="1">
      <c r="A48" s="214" t="s">
        <v>53</v>
      </c>
      <c r="B48" s="215"/>
      <c r="C48" s="190">
        <f>C49+C50</f>
        <v>2448768</v>
      </c>
      <c r="D48" s="190">
        <f>D49+D50</f>
        <v>4056198.36</v>
      </c>
      <c r="E48" s="190">
        <f t="shared" si="0"/>
        <v>1607430.36</v>
      </c>
      <c r="F48" s="148" t="s">
        <v>54</v>
      </c>
    </row>
    <row r="49" spans="1:6" ht="19.5" customHeight="1">
      <c r="A49" s="214" t="s">
        <v>55</v>
      </c>
      <c r="B49" s="215"/>
      <c r="C49" s="196">
        <v>1040412</v>
      </c>
      <c r="D49" s="192">
        <v>2801219.16</v>
      </c>
      <c r="E49" s="190">
        <f t="shared" si="0"/>
        <v>1760807.16</v>
      </c>
      <c r="F49" s="191"/>
    </row>
    <row r="50" spans="1:6" ht="19.5" customHeight="1">
      <c r="A50" s="214" t="s">
        <v>56</v>
      </c>
      <c r="B50" s="215"/>
      <c r="C50" s="196">
        <v>1408356</v>
      </c>
      <c r="D50" s="192">
        <v>1254979.2</v>
      </c>
      <c r="E50" s="190">
        <f t="shared" si="0"/>
        <v>-153376.79999999999</v>
      </c>
      <c r="F50" s="191"/>
    </row>
    <row r="51" spans="1:6" ht="19.5" customHeight="1">
      <c r="A51" s="214" t="s">
        <v>57</v>
      </c>
      <c r="B51" s="215"/>
      <c r="C51" s="194">
        <f>SUM(C52:C55)</f>
        <v>10</v>
      </c>
      <c r="D51" s="194">
        <f>SUM(D52:D55)</f>
        <v>10</v>
      </c>
      <c r="E51" s="190">
        <f t="shared" si="0"/>
        <v>0</v>
      </c>
      <c r="F51" s="191"/>
    </row>
    <row r="52" spans="1:6" ht="19.5" customHeight="1">
      <c r="A52" s="214" t="s">
        <v>58</v>
      </c>
      <c r="B52" s="215"/>
      <c r="C52" s="192">
        <v>9</v>
      </c>
      <c r="D52" s="192">
        <v>9</v>
      </c>
      <c r="E52" s="190">
        <f t="shared" si="0"/>
        <v>0</v>
      </c>
      <c r="F52" s="191"/>
    </row>
    <row r="53" spans="1:6" ht="19.5" customHeight="1">
      <c r="A53" s="214" t="s">
        <v>59</v>
      </c>
      <c r="B53" s="215"/>
      <c r="C53" s="192"/>
      <c r="D53" s="192"/>
      <c r="E53" s="190">
        <f t="shared" si="0"/>
        <v>0</v>
      </c>
      <c r="F53" s="191"/>
    </row>
    <row r="54" spans="1:6" ht="19.5" customHeight="1">
      <c r="A54" s="214" t="s">
        <v>60</v>
      </c>
      <c r="B54" s="215"/>
      <c r="C54" s="197"/>
      <c r="D54" s="197"/>
      <c r="E54" s="190">
        <f t="shared" si="0"/>
        <v>0</v>
      </c>
      <c r="F54" s="191"/>
    </row>
    <row r="55" spans="1:6" ht="19.5" customHeight="1">
      <c r="A55" s="214" t="s">
        <v>61</v>
      </c>
      <c r="B55" s="215"/>
      <c r="C55" s="192">
        <v>1</v>
      </c>
      <c r="D55" s="192">
        <v>1</v>
      </c>
      <c r="E55" s="190">
        <f t="shared" si="0"/>
        <v>0</v>
      </c>
      <c r="F55" s="191"/>
    </row>
    <row r="56" spans="1:6" ht="19.5" customHeight="1">
      <c r="A56" s="214" t="s">
        <v>62</v>
      </c>
      <c r="B56" s="215"/>
      <c r="C56" s="198"/>
      <c r="D56" s="198"/>
      <c r="E56" s="190"/>
      <c r="F56" s="191"/>
    </row>
    <row r="57" spans="1:6" ht="19.5" customHeight="1">
      <c r="A57" s="214" t="s">
        <v>63</v>
      </c>
      <c r="B57" s="215"/>
      <c r="C57" s="192"/>
      <c r="D57" s="192"/>
      <c r="E57" s="190"/>
      <c r="F57" s="191"/>
    </row>
    <row r="58" spans="1:6" ht="19.5" customHeight="1">
      <c r="A58" s="214" t="s">
        <v>64</v>
      </c>
      <c r="B58" s="215"/>
      <c r="C58" s="192">
        <v>51.14</v>
      </c>
      <c r="D58" s="192">
        <v>4.28</v>
      </c>
      <c r="E58" s="190"/>
      <c r="F58" s="191"/>
    </row>
  </sheetData>
  <sheetProtection selectLockedCells="1"/>
  <mergeCells count="58">
    <mergeCell ref="A57:B57"/>
    <mergeCell ref="A58:B58"/>
    <mergeCell ref="F18:F19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F1"/>
    <mergeCell ref="A3:C3"/>
    <mergeCell ref="A4:B4"/>
    <mergeCell ref="A5:B5"/>
    <mergeCell ref="A6:B6"/>
  </mergeCells>
  <phoneticPr fontId="6" type="noConversion"/>
  <printOptions horizontalCentered="1"/>
  <pageMargins left="0.27559055118110198" right="0.196850393700787" top="0.27559055118110198" bottom="0.47244094488188998" header="0.27559055118110198" footer="0.196850393700787"/>
  <pageSetup paperSize="9" scale="85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pane xSplit="1" ySplit="4" topLeftCell="B5" activePane="bottomRight" state="frozen"/>
      <selection pane="topRight"/>
      <selection pane="bottomLeft"/>
      <selection pane="bottomRight" activeCell="E23" sqref="E23"/>
    </sheetView>
  </sheetViews>
  <sheetFormatPr defaultColWidth="9" defaultRowHeight="14.25"/>
  <cols>
    <col min="1" max="1" width="37.5" style="110" customWidth="1"/>
    <col min="2" max="2" width="19.625" customWidth="1"/>
    <col min="3" max="3" width="19.5" customWidth="1"/>
    <col min="4" max="4" width="18" customWidth="1"/>
    <col min="5" max="5" width="19.5" customWidth="1"/>
  </cols>
  <sheetData>
    <row r="1" spans="1:5" ht="33" customHeight="1">
      <c r="A1" s="218" t="s">
        <v>65</v>
      </c>
      <c r="B1" s="218"/>
      <c r="C1" s="218"/>
      <c r="D1" s="218"/>
      <c r="E1" s="218"/>
    </row>
    <row r="2" spans="1:5" ht="21" customHeight="1">
      <c r="A2" s="219" t="str">
        <f>人员!A2</f>
        <v>填报单位：</v>
      </c>
      <c r="B2" s="219"/>
      <c r="C2" s="111"/>
      <c r="E2" s="170" t="s">
        <v>66</v>
      </c>
    </row>
    <row r="3" spans="1:5" ht="22.5" customHeight="1">
      <c r="A3" s="220" t="s">
        <v>7</v>
      </c>
      <c r="B3" s="220"/>
    </row>
    <row r="4" spans="1:5" ht="32.25" customHeight="1">
      <c r="A4" s="113" t="s">
        <v>9</v>
      </c>
      <c r="B4" s="114" t="s">
        <v>67</v>
      </c>
      <c r="C4" s="114" t="s">
        <v>68</v>
      </c>
      <c r="D4" s="113" t="s">
        <v>11</v>
      </c>
      <c r="E4" s="171" t="s">
        <v>69</v>
      </c>
    </row>
    <row r="5" spans="1:5" ht="27.75" customHeight="1">
      <c r="A5" s="117" t="s">
        <v>70</v>
      </c>
      <c r="B5" s="172">
        <f>SUM(B6,B13,B16,B20,B24)</f>
        <v>231.14</v>
      </c>
      <c r="C5" s="172">
        <f>SUM(C6,C13,C16,C20,C24)</f>
        <v>159.13999999999999</v>
      </c>
      <c r="D5" s="172">
        <f>SUM(D6,D13,D16,D20,D24)</f>
        <v>72</v>
      </c>
      <c r="E5" s="10"/>
    </row>
    <row r="6" spans="1:5" ht="19.5" customHeight="1">
      <c r="A6" s="173" t="s">
        <v>71</v>
      </c>
      <c r="B6" s="172">
        <f>SUM(B7:B12)</f>
        <v>0</v>
      </c>
      <c r="C6" s="172">
        <f>SUM(C7:C12)</f>
        <v>0</v>
      </c>
      <c r="D6" s="172">
        <f>SUM(D7:D12)</f>
        <v>0</v>
      </c>
      <c r="E6" s="10"/>
    </row>
    <row r="7" spans="1:5" ht="19.5" customHeight="1">
      <c r="A7" s="174" t="s">
        <v>72</v>
      </c>
      <c r="B7" s="175"/>
      <c r="C7" s="175"/>
      <c r="D7" s="172">
        <f>B7-C7</f>
        <v>0</v>
      </c>
      <c r="E7" s="10"/>
    </row>
    <row r="8" spans="1:5" ht="19.5" customHeight="1">
      <c r="A8" s="174" t="s">
        <v>73</v>
      </c>
      <c r="B8" s="175"/>
      <c r="C8" s="175"/>
      <c r="D8" s="172">
        <f t="shared" ref="D8:D36" si="0">B8-C8</f>
        <v>0</v>
      </c>
      <c r="E8" s="10"/>
    </row>
    <row r="9" spans="1:5" ht="19.5" customHeight="1">
      <c r="A9" s="174" t="s">
        <v>74</v>
      </c>
      <c r="B9" s="175"/>
      <c r="C9" s="175"/>
      <c r="D9" s="172">
        <f t="shared" si="0"/>
        <v>0</v>
      </c>
      <c r="E9" s="10"/>
    </row>
    <row r="10" spans="1:5" ht="19.5" customHeight="1">
      <c r="A10" s="174" t="s">
        <v>75</v>
      </c>
      <c r="B10" s="175"/>
      <c r="C10" s="175"/>
      <c r="D10" s="172">
        <f t="shared" si="0"/>
        <v>0</v>
      </c>
      <c r="E10" s="10"/>
    </row>
    <row r="11" spans="1:5" ht="19.5" customHeight="1">
      <c r="A11" s="174" t="s">
        <v>76</v>
      </c>
      <c r="B11" s="175"/>
      <c r="C11" s="175"/>
      <c r="D11" s="172">
        <f t="shared" si="0"/>
        <v>0</v>
      </c>
      <c r="E11" s="10"/>
    </row>
    <row r="12" spans="1:5" ht="19.5" customHeight="1">
      <c r="A12" s="174" t="s">
        <v>77</v>
      </c>
      <c r="B12" s="175"/>
      <c r="C12" s="175"/>
      <c r="D12" s="172">
        <f t="shared" si="0"/>
        <v>0</v>
      </c>
      <c r="E12" s="10"/>
    </row>
    <row r="13" spans="1:5" ht="19.5" customHeight="1">
      <c r="A13" s="128" t="s">
        <v>78</v>
      </c>
      <c r="B13" s="172">
        <f>SUM(B14:B15)</f>
        <v>180</v>
      </c>
      <c r="C13" s="172">
        <v>108</v>
      </c>
      <c r="D13" s="172">
        <f t="shared" si="0"/>
        <v>72</v>
      </c>
      <c r="E13" s="10"/>
    </row>
    <row r="14" spans="1:5" ht="19.5" customHeight="1">
      <c r="A14" s="174" t="s">
        <v>72</v>
      </c>
      <c r="B14" s="175">
        <v>180</v>
      </c>
      <c r="C14" s="175">
        <v>108</v>
      </c>
      <c r="D14" s="172">
        <f t="shared" si="0"/>
        <v>72</v>
      </c>
      <c r="E14" s="176" t="s">
        <v>79</v>
      </c>
    </row>
    <row r="15" spans="1:5" ht="19.5" customHeight="1">
      <c r="A15" s="174" t="s">
        <v>73</v>
      </c>
      <c r="B15" s="175"/>
      <c r="C15" s="175"/>
      <c r="D15" s="172">
        <f t="shared" si="0"/>
        <v>0</v>
      </c>
      <c r="E15" s="10"/>
    </row>
    <row r="16" spans="1:5" ht="19.5" customHeight="1">
      <c r="A16" s="177" t="s">
        <v>80</v>
      </c>
      <c r="B16" s="172">
        <f>SUM(B17:B19)</f>
        <v>0</v>
      </c>
      <c r="C16" s="172">
        <f>SUM(C17:C19)</f>
        <v>0</v>
      </c>
      <c r="D16" s="172">
        <f t="shared" si="0"/>
        <v>0</v>
      </c>
      <c r="E16" s="10"/>
    </row>
    <row r="17" spans="1:5" ht="19.5" customHeight="1">
      <c r="A17" s="174" t="s">
        <v>72</v>
      </c>
      <c r="B17" s="175"/>
      <c r="C17" s="175"/>
      <c r="D17" s="172">
        <f t="shared" si="0"/>
        <v>0</v>
      </c>
      <c r="E17" s="10"/>
    </row>
    <row r="18" spans="1:5" ht="19.5" customHeight="1">
      <c r="A18" s="174" t="s">
        <v>73</v>
      </c>
      <c r="B18" s="175"/>
      <c r="C18" s="175"/>
      <c r="D18" s="172">
        <f t="shared" si="0"/>
        <v>0</v>
      </c>
      <c r="E18" s="10"/>
    </row>
    <row r="19" spans="1:5" ht="19.5" customHeight="1">
      <c r="A19" s="174" t="s">
        <v>74</v>
      </c>
      <c r="B19" s="175"/>
      <c r="C19" s="175"/>
      <c r="D19" s="172">
        <f t="shared" si="0"/>
        <v>0</v>
      </c>
      <c r="E19" s="10"/>
    </row>
    <row r="20" spans="1:5" ht="19.5" customHeight="1">
      <c r="A20" s="177" t="s">
        <v>81</v>
      </c>
      <c r="B20" s="172">
        <f>SUM(B21:B23)</f>
        <v>51.14</v>
      </c>
      <c r="C20" s="172">
        <f>SUM(C21:C23)</f>
        <v>51.14</v>
      </c>
      <c r="D20" s="172">
        <f t="shared" si="0"/>
        <v>0</v>
      </c>
      <c r="E20" s="10"/>
    </row>
    <row r="21" spans="1:5" ht="19.5" customHeight="1">
      <c r="A21" s="174" t="s">
        <v>72</v>
      </c>
      <c r="B21" s="175">
        <v>51.14</v>
      </c>
      <c r="C21" s="175">
        <v>51.14</v>
      </c>
      <c r="D21" s="172">
        <f t="shared" si="0"/>
        <v>0</v>
      </c>
      <c r="E21" s="176" t="s">
        <v>79</v>
      </c>
    </row>
    <row r="22" spans="1:5" ht="19.5" customHeight="1">
      <c r="A22" s="174" t="s">
        <v>73</v>
      </c>
      <c r="B22" s="175"/>
      <c r="C22" s="175"/>
      <c r="D22" s="172">
        <f t="shared" si="0"/>
        <v>0</v>
      </c>
      <c r="E22" s="10"/>
    </row>
    <row r="23" spans="1:5" ht="19.5" customHeight="1">
      <c r="A23" s="174" t="s">
        <v>74</v>
      </c>
      <c r="B23" s="175"/>
      <c r="C23" s="175"/>
      <c r="D23" s="172">
        <f t="shared" si="0"/>
        <v>0</v>
      </c>
      <c r="E23" s="10"/>
    </row>
    <row r="24" spans="1:5" ht="19.5" customHeight="1">
      <c r="A24" s="177" t="s">
        <v>82</v>
      </c>
      <c r="B24" s="172">
        <f>SUM(B25:B26)</f>
        <v>0</v>
      </c>
      <c r="C24" s="172">
        <f>SUM(C25:C26)</f>
        <v>0</v>
      </c>
      <c r="D24" s="172">
        <f t="shared" si="0"/>
        <v>0</v>
      </c>
      <c r="E24" s="10"/>
    </row>
    <row r="25" spans="1:5" ht="19.5" customHeight="1">
      <c r="A25" s="174" t="s">
        <v>72</v>
      </c>
      <c r="B25" s="175"/>
      <c r="C25" s="175"/>
      <c r="D25" s="172">
        <f t="shared" si="0"/>
        <v>0</v>
      </c>
      <c r="E25" s="10"/>
    </row>
    <row r="26" spans="1:5" ht="19.5" customHeight="1">
      <c r="A26" s="174" t="s">
        <v>73</v>
      </c>
      <c r="B26" s="175"/>
      <c r="C26" s="175"/>
      <c r="D26" s="172">
        <f t="shared" si="0"/>
        <v>0</v>
      </c>
      <c r="E26" s="10"/>
    </row>
    <row r="27" spans="1:5" ht="19.5" customHeight="1">
      <c r="A27" s="178" t="s">
        <v>83</v>
      </c>
      <c r="B27" s="172">
        <f>SUM(B28:B31)</f>
        <v>0</v>
      </c>
      <c r="C27" s="172">
        <f>SUM(C28:C31)</f>
        <v>0</v>
      </c>
      <c r="D27" s="172">
        <f t="shared" si="0"/>
        <v>0</v>
      </c>
      <c r="E27" s="10"/>
    </row>
    <row r="28" spans="1:5" ht="19.5" customHeight="1">
      <c r="A28" s="174" t="s">
        <v>72</v>
      </c>
      <c r="B28" s="175"/>
      <c r="C28" s="175"/>
      <c r="D28" s="172">
        <f t="shared" si="0"/>
        <v>0</v>
      </c>
      <c r="E28" s="10"/>
    </row>
    <row r="29" spans="1:5" ht="19.5" customHeight="1">
      <c r="A29" s="174" t="s">
        <v>73</v>
      </c>
      <c r="B29" s="175"/>
      <c r="C29" s="175"/>
      <c r="D29" s="172">
        <f t="shared" si="0"/>
        <v>0</v>
      </c>
      <c r="E29" s="10"/>
    </row>
    <row r="30" spans="1:5" ht="19.5" customHeight="1">
      <c r="A30" s="174" t="s">
        <v>74</v>
      </c>
      <c r="B30" s="175"/>
      <c r="C30" s="175"/>
      <c r="D30" s="172">
        <f t="shared" si="0"/>
        <v>0</v>
      </c>
      <c r="E30" s="10"/>
    </row>
    <row r="31" spans="1:5" ht="19.5" customHeight="1">
      <c r="A31" s="174" t="s">
        <v>75</v>
      </c>
      <c r="B31" s="175"/>
      <c r="C31" s="175"/>
      <c r="D31" s="172">
        <f t="shared" si="0"/>
        <v>0</v>
      </c>
      <c r="E31" s="10"/>
    </row>
    <row r="32" spans="1:5" ht="19.5" customHeight="1">
      <c r="A32" s="117" t="s">
        <v>84</v>
      </c>
      <c r="B32" s="172">
        <f>SUM(B33:B36)</f>
        <v>0</v>
      </c>
      <c r="C32" s="172">
        <f>SUM(C33:C36)</f>
        <v>0</v>
      </c>
      <c r="D32" s="172">
        <f t="shared" si="0"/>
        <v>0</v>
      </c>
      <c r="E32" s="10"/>
    </row>
    <row r="33" spans="1:5" ht="19.5" customHeight="1">
      <c r="A33" s="174" t="s">
        <v>72</v>
      </c>
      <c r="B33" s="175"/>
      <c r="C33" s="175"/>
      <c r="D33" s="172">
        <f t="shared" si="0"/>
        <v>0</v>
      </c>
      <c r="E33" s="10"/>
    </row>
    <row r="34" spans="1:5" ht="19.5" customHeight="1">
      <c r="A34" s="174" t="s">
        <v>73</v>
      </c>
      <c r="B34" s="175"/>
      <c r="C34" s="175"/>
      <c r="D34" s="172">
        <f t="shared" si="0"/>
        <v>0</v>
      </c>
      <c r="E34" s="10"/>
    </row>
    <row r="35" spans="1:5" ht="19.5" customHeight="1">
      <c r="A35" s="174" t="s">
        <v>74</v>
      </c>
      <c r="B35" s="175"/>
      <c r="C35" s="175"/>
      <c r="D35" s="172">
        <f t="shared" si="0"/>
        <v>0</v>
      </c>
      <c r="E35" s="10"/>
    </row>
    <row r="36" spans="1:5" ht="19.5" customHeight="1">
      <c r="A36" s="174" t="s">
        <v>75</v>
      </c>
      <c r="B36" s="175"/>
      <c r="C36" s="175"/>
      <c r="D36" s="172">
        <f t="shared" si="0"/>
        <v>0</v>
      </c>
      <c r="E36" s="10"/>
    </row>
  </sheetData>
  <mergeCells count="3">
    <mergeCell ref="A1:E1"/>
    <mergeCell ref="A2:B2"/>
    <mergeCell ref="A3:B3"/>
  </mergeCells>
  <phoneticPr fontId="6" type="noConversion"/>
  <printOptions horizontalCentered="1"/>
  <pageMargins left="0.27559055118110198" right="0.196850393700787" top="0.511811023622047" bottom="0.74803149606299202" header="0.27559055118110198" footer="0.196850393700787"/>
  <pageSetup paperSize="9" scale="95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4" sqref="C4"/>
    </sheetView>
  </sheetViews>
  <sheetFormatPr defaultColWidth="9" defaultRowHeight="14.25"/>
  <cols>
    <col min="1" max="1" width="34.5" customWidth="1"/>
    <col min="2" max="2" width="15.875" customWidth="1"/>
    <col min="3" max="3" width="18.625" customWidth="1"/>
    <col min="4" max="4" width="14.125" customWidth="1"/>
    <col min="5" max="5" width="25.125" customWidth="1"/>
  </cols>
  <sheetData>
    <row r="1" spans="1:5" ht="30" customHeight="1">
      <c r="A1" s="210" t="s">
        <v>85</v>
      </c>
      <c r="B1" s="210"/>
      <c r="C1" s="210"/>
      <c r="D1" s="210"/>
      <c r="E1" s="210"/>
    </row>
    <row r="2" spans="1:5" ht="21.75" customHeight="1">
      <c r="A2" s="157" t="str">
        <f>人员!A2</f>
        <v>填报单位：</v>
      </c>
      <c r="B2" s="158"/>
      <c r="C2" s="158"/>
      <c r="D2" s="158"/>
      <c r="E2" s="159" t="s">
        <v>86</v>
      </c>
    </row>
    <row r="3" spans="1:5" ht="43.5" customHeight="1">
      <c r="A3" s="160" t="s">
        <v>9</v>
      </c>
      <c r="B3" s="161" t="s">
        <v>87</v>
      </c>
      <c r="C3" s="161" t="s">
        <v>88</v>
      </c>
      <c r="D3" s="160" t="s">
        <v>89</v>
      </c>
      <c r="E3" s="160" t="s">
        <v>12</v>
      </c>
    </row>
    <row r="4" spans="1:5" ht="43.5" customHeight="1">
      <c r="A4" s="160" t="s">
        <v>90</v>
      </c>
      <c r="B4" s="162">
        <f>B5+B8+B9+B10+B11</f>
        <v>1988.43</v>
      </c>
      <c r="C4" s="162" t="e">
        <f>支出明细表!H6</f>
        <v>#REF!</v>
      </c>
      <c r="D4" s="162" t="e">
        <f>C4-B4</f>
        <v>#REF!</v>
      </c>
      <c r="E4" s="163"/>
    </row>
    <row r="5" spans="1:5" ht="43.5" customHeight="1">
      <c r="A5" s="164" t="s">
        <v>91</v>
      </c>
      <c r="B5" s="163">
        <f>SUM(B6:B7)</f>
        <v>1941</v>
      </c>
      <c r="C5" s="162" t="e">
        <f>SUM(C6:C7)</f>
        <v>#REF!</v>
      </c>
      <c r="D5" s="162" t="e">
        <f t="shared" ref="D5:D11" si="0">C5-B5</f>
        <v>#REF!</v>
      </c>
      <c r="E5" s="163"/>
    </row>
    <row r="6" spans="1:5" ht="43.5" customHeight="1">
      <c r="A6" s="165" t="s">
        <v>92</v>
      </c>
      <c r="B6" s="163">
        <v>1687.97</v>
      </c>
      <c r="C6" s="162" t="e">
        <f>经费安排!C13</f>
        <v>#REF!</v>
      </c>
      <c r="D6" s="162" t="e">
        <f t="shared" si="0"/>
        <v>#REF!</v>
      </c>
      <c r="E6" s="163"/>
    </row>
    <row r="7" spans="1:5" ht="43.5" customHeight="1">
      <c r="A7" s="166" t="s">
        <v>93</v>
      </c>
      <c r="B7" s="163">
        <v>253.03</v>
      </c>
      <c r="C7" s="162" t="e">
        <f>经费安排!D13</f>
        <v>#REF!</v>
      </c>
      <c r="D7" s="162" t="e">
        <f t="shared" si="0"/>
        <v>#REF!</v>
      </c>
      <c r="E7" s="163"/>
    </row>
    <row r="8" spans="1:5" ht="43.5" customHeight="1">
      <c r="A8" s="167" t="s">
        <v>94</v>
      </c>
      <c r="B8" s="163"/>
      <c r="C8" s="162">
        <f>经费安排!E13</f>
        <v>0</v>
      </c>
      <c r="D8" s="162">
        <f t="shared" si="0"/>
        <v>0</v>
      </c>
      <c r="E8" s="163"/>
    </row>
    <row r="9" spans="1:5" ht="43.5" customHeight="1">
      <c r="A9" s="168" t="s">
        <v>95</v>
      </c>
      <c r="B9" s="163"/>
      <c r="C9" s="169">
        <f>支出明细表!L6</f>
        <v>0</v>
      </c>
      <c r="D9" s="162">
        <f t="shared" si="0"/>
        <v>0</v>
      </c>
      <c r="E9" s="163"/>
    </row>
    <row r="10" spans="1:5" ht="43.5" customHeight="1">
      <c r="A10" s="167" t="s">
        <v>96</v>
      </c>
      <c r="B10" s="163"/>
      <c r="C10" s="169">
        <f>支出明细表!M6</f>
        <v>0</v>
      </c>
      <c r="D10" s="162">
        <f t="shared" si="0"/>
        <v>0</v>
      </c>
      <c r="E10" s="163"/>
    </row>
    <row r="11" spans="1:5" ht="43.5" customHeight="1">
      <c r="A11" s="167" t="s">
        <v>97</v>
      </c>
      <c r="B11" s="163">
        <v>47.43</v>
      </c>
      <c r="C11" s="169">
        <f>支出明细表!N6</f>
        <v>0</v>
      </c>
      <c r="D11" s="162">
        <f t="shared" si="0"/>
        <v>-47.43</v>
      </c>
      <c r="E11" s="163"/>
    </row>
  </sheetData>
  <sheetProtection selectLockedCells="1"/>
  <mergeCells count="1">
    <mergeCell ref="A1:E1"/>
  </mergeCells>
  <phoneticPr fontId="6" type="noConversion"/>
  <pageMargins left="1.062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pane xSplit="1" ySplit="4" topLeftCell="B23" activePane="bottomRight" state="frozen"/>
      <selection pane="topRight"/>
      <selection pane="bottomLeft"/>
      <selection pane="bottomRight" activeCell="C17" sqref="C17"/>
    </sheetView>
  </sheetViews>
  <sheetFormatPr defaultColWidth="9" defaultRowHeight="14.25"/>
  <cols>
    <col min="1" max="1" width="30.875" style="110" customWidth="1"/>
    <col min="2" max="2" width="19.875" customWidth="1"/>
    <col min="3" max="3" width="19.75" customWidth="1"/>
    <col min="4" max="4" width="18.375" customWidth="1"/>
    <col min="5" max="5" width="17.375" customWidth="1"/>
    <col min="6" max="6" width="48" customWidth="1"/>
  </cols>
  <sheetData>
    <row r="1" spans="1:6" ht="33" customHeight="1">
      <c r="A1" s="218" t="s">
        <v>98</v>
      </c>
      <c r="B1" s="218"/>
      <c r="C1" s="218"/>
      <c r="D1" s="218"/>
      <c r="E1" s="218"/>
      <c r="F1" s="218"/>
    </row>
    <row r="2" spans="1:6" ht="26.25" customHeight="1">
      <c r="A2" s="129" t="str">
        <f>人员!A2</f>
        <v>填报单位：</v>
      </c>
      <c r="B2" s="111"/>
      <c r="C2" s="111"/>
      <c r="D2" s="130"/>
      <c r="E2" s="131"/>
      <c r="F2" s="132" t="s">
        <v>86</v>
      </c>
    </row>
    <row r="3" spans="1:6" s="110" customFormat="1" ht="21.75" customHeight="1">
      <c r="A3" s="222" t="s">
        <v>9</v>
      </c>
      <c r="B3" s="221" t="s">
        <v>99</v>
      </c>
      <c r="C3" s="222"/>
      <c r="D3" s="222"/>
      <c r="E3" s="223" t="s">
        <v>100</v>
      </c>
      <c r="F3" s="222" t="s">
        <v>12</v>
      </c>
    </row>
    <row r="4" spans="1:6" ht="27" customHeight="1">
      <c r="A4" s="222"/>
      <c r="B4" s="115" t="s">
        <v>101</v>
      </c>
      <c r="C4" s="116" t="s">
        <v>102</v>
      </c>
      <c r="D4" s="116" t="s">
        <v>103</v>
      </c>
      <c r="E4" s="224"/>
      <c r="F4" s="222"/>
    </row>
    <row r="5" spans="1:6" ht="21.75" customHeight="1">
      <c r="A5" s="133" t="s">
        <v>104</v>
      </c>
      <c r="B5" s="134">
        <f>SUM(B6:B7)</f>
        <v>101</v>
      </c>
      <c r="C5" s="135"/>
      <c r="D5" s="135"/>
      <c r="E5" s="135"/>
      <c r="F5" s="136"/>
    </row>
    <row r="6" spans="1:6" ht="21.75" customHeight="1">
      <c r="A6" s="137" t="s">
        <v>105</v>
      </c>
      <c r="B6" s="138">
        <v>101</v>
      </c>
      <c r="C6" s="135"/>
      <c r="D6" s="135"/>
      <c r="E6" s="135"/>
      <c r="F6" s="136"/>
    </row>
    <row r="7" spans="1:6" ht="21.75" customHeight="1">
      <c r="A7" s="137" t="s">
        <v>106</v>
      </c>
      <c r="B7" s="138"/>
      <c r="C7" s="135"/>
      <c r="D7" s="135"/>
      <c r="E7" s="135"/>
      <c r="F7" s="136"/>
    </row>
    <row r="8" spans="1:6" ht="21.75" customHeight="1">
      <c r="A8" s="133" t="s">
        <v>107</v>
      </c>
      <c r="B8" s="134" t="e">
        <f>SUM(B9:B11)</f>
        <v>#REF!</v>
      </c>
      <c r="C8" s="135"/>
      <c r="D8" s="135"/>
      <c r="E8" s="135"/>
      <c r="F8" s="136"/>
    </row>
    <row r="9" spans="1:6" ht="21.75" customHeight="1">
      <c r="A9" s="137" t="s">
        <v>108</v>
      </c>
      <c r="B9" s="134" t="e">
        <f>#REF!*12/10000</f>
        <v>#REF!</v>
      </c>
      <c r="C9" s="135"/>
      <c r="D9" s="135"/>
      <c r="E9" s="135"/>
      <c r="F9" s="136"/>
    </row>
    <row r="10" spans="1:6" ht="21.75" customHeight="1">
      <c r="A10" s="137" t="s">
        <v>109</v>
      </c>
      <c r="B10" s="134" t="e">
        <f>#REF!*12/10000</f>
        <v>#REF!</v>
      </c>
      <c r="C10" s="135"/>
      <c r="D10" s="135"/>
      <c r="E10" s="135"/>
      <c r="F10" s="136"/>
    </row>
    <row r="11" spans="1:6" ht="21.75" customHeight="1">
      <c r="A11" s="137" t="s">
        <v>110</v>
      </c>
      <c r="B11" s="134" t="e">
        <f>#REF!*12/10000</f>
        <v>#REF!</v>
      </c>
      <c r="C11" s="135"/>
      <c r="D11" s="135"/>
      <c r="E11" s="135"/>
      <c r="F11" s="136"/>
    </row>
    <row r="12" spans="1:6" ht="21.75" customHeight="1">
      <c r="A12" s="133" t="s">
        <v>111</v>
      </c>
      <c r="B12" s="138">
        <v>1.5</v>
      </c>
      <c r="C12" s="135"/>
      <c r="D12" s="135"/>
      <c r="E12" s="135"/>
      <c r="F12" s="136"/>
    </row>
    <row r="13" spans="1:6" ht="21.75" customHeight="1">
      <c r="A13" s="133" t="s">
        <v>112</v>
      </c>
      <c r="B13" s="134" t="e">
        <f>SUM(B14,B40)</f>
        <v>#REF!</v>
      </c>
      <c r="C13" s="134" t="e">
        <f>SUM(C14,C40)</f>
        <v>#REF!</v>
      </c>
      <c r="D13" s="134" t="e">
        <f>SUM(D14,D40)</f>
        <v>#REF!</v>
      </c>
      <c r="E13" s="134">
        <f>SUM(E14,E40)</f>
        <v>0</v>
      </c>
      <c r="F13" s="139"/>
    </row>
    <row r="14" spans="1:6" ht="21.75" customHeight="1">
      <c r="A14" s="133" t="s">
        <v>113</v>
      </c>
      <c r="B14" s="134" t="e">
        <f>SUM(B15,B24,B33)</f>
        <v>#REF!</v>
      </c>
      <c r="C14" s="134" t="e">
        <f>SUM(C15,C24,C33)</f>
        <v>#REF!</v>
      </c>
      <c r="D14" s="134" t="e">
        <f>SUM(D15,D24,D33)</f>
        <v>#REF!</v>
      </c>
      <c r="E14" s="134">
        <f>SUM(E15,E24,E33)</f>
        <v>0</v>
      </c>
      <c r="F14" s="139"/>
    </row>
    <row r="15" spans="1:6" ht="21.75" customHeight="1">
      <c r="A15" s="140" t="s">
        <v>114</v>
      </c>
      <c r="B15" s="134" t="e">
        <f>SUM(C15:E15)</f>
        <v>#REF!</v>
      </c>
      <c r="C15" s="134" t="e">
        <f>SUM(C16:C23)</f>
        <v>#REF!</v>
      </c>
      <c r="D15" s="134" t="e">
        <f>SUM(D16:D23)</f>
        <v>#REF!</v>
      </c>
      <c r="E15" s="134">
        <f>SUM(E16:E23)</f>
        <v>0</v>
      </c>
      <c r="F15" s="139"/>
    </row>
    <row r="16" spans="1:6" ht="24.6" customHeight="1">
      <c r="A16" s="137" t="s">
        <v>115</v>
      </c>
      <c r="B16" s="134" t="e">
        <f>C16</f>
        <v>#REF!</v>
      </c>
      <c r="C16" s="141" t="e">
        <f>B9+B10</f>
        <v>#REF!</v>
      </c>
      <c r="D16" s="142"/>
      <c r="E16" s="142"/>
      <c r="F16" s="139"/>
    </row>
    <row r="17" spans="1:6" ht="36" customHeight="1">
      <c r="A17" s="143" t="s">
        <v>116</v>
      </c>
      <c r="B17" s="134" t="e">
        <f t="shared" ref="B17:B23" si="0">SUM(C17:E17)</f>
        <v>#REF!</v>
      </c>
      <c r="C17" s="141" t="e">
        <f>#REF!*12/10000+#REF!*12/10000</f>
        <v>#REF!</v>
      </c>
      <c r="D17" s="142"/>
      <c r="E17" s="142"/>
      <c r="F17" s="144"/>
    </row>
    <row r="18" spans="1:6" ht="31.15" customHeight="1">
      <c r="A18" s="143" t="s">
        <v>117</v>
      </c>
      <c r="B18" s="134">
        <f t="shared" si="0"/>
        <v>0</v>
      </c>
      <c r="C18" s="142"/>
      <c r="D18" s="145"/>
      <c r="E18" s="146"/>
      <c r="F18" s="144"/>
    </row>
    <row r="19" spans="1:6" ht="21.75" customHeight="1">
      <c r="A19" s="143" t="s">
        <v>118</v>
      </c>
      <c r="B19" s="134" t="e">
        <f t="shared" si="0"/>
        <v>#REF!</v>
      </c>
      <c r="C19" s="141" t="e">
        <f>#REF!*12/10000+#REF!*12/10000</f>
        <v>#REF!</v>
      </c>
      <c r="D19" s="145"/>
      <c r="E19" s="146"/>
      <c r="F19" s="139"/>
    </row>
    <row r="20" spans="1:6" ht="21.75" customHeight="1">
      <c r="A20" s="143" t="s">
        <v>119</v>
      </c>
      <c r="B20" s="134" t="e">
        <f t="shared" si="0"/>
        <v>#REF!</v>
      </c>
      <c r="C20" s="141" t="e">
        <f>#REF!/10000+#REF!/10000</f>
        <v>#REF!</v>
      </c>
      <c r="D20" s="145"/>
      <c r="E20" s="146"/>
      <c r="F20" s="139"/>
    </row>
    <row r="21" spans="1:6" ht="21.75" customHeight="1">
      <c r="A21" s="143" t="s">
        <v>120</v>
      </c>
      <c r="B21" s="134" t="e">
        <f t="shared" si="0"/>
        <v>#REF!</v>
      </c>
      <c r="C21" s="134" t="e">
        <f>#REF!/10000</f>
        <v>#REF!</v>
      </c>
      <c r="D21" s="134" t="e">
        <f>#REF!/10000</f>
        <v>#REF!</v>
      </c>
      <c r="E21" s="146"/>
      <c r="F21" s="139"/>
    </row>
    <row r="22" spans="1:6" ht="21.75" customHeight="1">
      <c r="A22" s="143" t="s">
        <v>121</v>
      </c>
      <c r="B22" s="134" t="e">
        <f t="shared" si="0"/>
        <v>#REF!</v>
      </c>
      <c r="C22" s="145" t="e">
        <f>#REF!*12/10000</f>
        <v>#REF!</v>
      </c>
      <c r="D22" s="145"/>
      <c r="E22" s="146"/>
      <c r="F22" s="139"/>
    </row>
    <row r="23" spans="1:6" ht="21.75" customHeight="1">
      <c r="A23" s="143" t="s">
        <v>122</v>
      </c>
      <c r="B23" s="134">
        <f t="shared" si="0"/>
        <v>0</v>
      </c>
      <c r="C23" s="145"/>
      <c r="D23" s="145"/>
      <c r="E23" s="146"/>
      <c r="F23" s="139"/>
    </row>
    <row r="24" spans="1:6" ht="21.75" customHeight="1">
      <c r="A24" s="147" t="s">
        <v>123</v>
      </c>
      <c r="B24" s="134" t="e">
        <f>SUM(B25:B32)</f>
        <v>#REF!</v>
      </c>
      <c r="C24" s="134" t="e">
        <f>SUM(C25:C32)</f>
        <v>#REF!</v>
      </c>
      <c r="D24" s="134">
        <f>SUM(D25:D32)</f>
        <v>184.9</v>
      </c>
      <c r="E24" s="134">
        <f>SUM(E25:E32)</f>
        <v>0</v>
      </c>
      <c r="F24" s="139"/>
    </row>
    <row r="25" spans="1:6" ht="21.75" customHeight="1">
      <c r="A25" s="137" t="s">
        <v>124</v>
      </c>
      <c r="B25" s="134">
        <f>B6*B12</f>
        <v>151.5</v>
      </c>
      <c r="C25" s="145">
        <v>151.5</v>
      </c>
      <c r="D25" s="145"/>
      <c r="E25" s="146"/>
      <c r="F25" s="139"/>
    </row>
    <row r="26" spans="1:6" ht="21.75" customHeight="1">
      <c r="A26" s="143" t="s">
        <v>125</v>
      </c>
      <c r="B26" s="134">
        <f>SUM(C26:E26)</f>
        <v>0</v>
      </c>
      <c r="C26" s="145"/>
      <c r="D26" s="145"/>
      <c r="E26" s="146"/>
      <c r="F26" s="144" t="s">
        <v>126</v>
      </c>
    </row>
    <row r="27" spans="1:6" ht="21.75" customHeight="1">
      <c r="A27" s="143" t="s">
        <v>127</v>
      </c>
      <c r="B27" s="134">
        <f t="shared" ref="B27:B32" si="1">SUM(C27:E27)</f>
        <v>0</v>
      </c>
      <c r="C27" s="145"/>
      <c r="D27" s="145"/>
      <c r="E27" s="146"/>
      <c r="F27" s="144" t="s">
        <v>128</v>
      </c>
    </row>
    <row r="28" spans="1:6" ht="21.75" customHeight="1">
      <c r="A28" s="143" t="s">
        <v>129</v>
      </c>
      <c r="B28" s="134">
        <f t="shared" si="1"/>
        <v>0</v>
      </c>
      <c r="C28" s="145"/>
      <c r="D28" s="145"/>
      <c r="E28" s="146"/>
      <c r="F28" s="144" t="s">
        <v>130</v>
      </c>
    </row>
    <row r="29" spans="1:6" ht="21.75" customHeight="1">
      <c r="A29" s="143" t="s">
        <v>131</v>
      </c>
      <c r="B29" s="134">
        <f t="shared" si="1"/>
        <v>0</v>
      </c>
      <c r="C29" s="145"/>
      <c r="D29" s="145"/>
      <c r="E29" s="146"/>
      <c r="F29" s="144" t="s">
        <v>132</v>
      </c>
    </row>
    <row r="30" spans="1:6" ht="21.75" customHeight="1">
      <c r="A30" s="143" t="s">
        <v>133</v>
      </c>
      <c r="B30" s="134">
        <f t="shared" si="1"/>
        <v>0</v>
      </c>
      <c r="C30" s="145"/>
      <c r="D30" s="145"/>
      <c r="E30" s="146"/>
      <c r="F30" s="144" t="s">
        <v>134</v>
      </c>
    </row>
    <row r="31" spans="1:6" ht="21.75" customHeight="1">
      <c r="A31" s="143" t="s">
        <v>135</v>
      </c>
      <c r="B31" s="134" t="e">
        <f t="shared" si="1"/>
        <v>#REF!</v>
      </c>
      <c r="C31" s="141" t="e">
        <f>#REF!*12/10000+#REF!*12/10000</f>
        <v>#REF!</v>
      </c>
      <c r="D31" s="145"/>
      <c r="E31" s="146"/>
      <c r="F31" s="144" t="s">
        <v>136</v>
      </c>
    </row>
    <row r="32" spans="1:6" ht="78" customHeight="1">
      <c r="A32" s="143" t="s">
        <v>137</v>
      </c>
      <c r="B32" s="134">
        <f t="shared" si="1"/>
        <v>348.9</v>
      </c>
      <c r="C32" s="145">
        <v>164</v>
      </c>
      <c r="D32" s="145">
        <v>184.9</v>
      </c>
      <c r="E32" s="146"/>
      <c r="F32" s="148" t="s">
        <v>138</v>
      </c>
    </row>
    <row r="33" spans="1:6" ht="21.75" customHeight="1">
      <c r="A33" s="147" t="s">
        <v>139</v>
      </c>
      <c r="B33" s="134" t="e">
        <f>SUM(B34:B39)</f>
        <v>#REF!</v>
      </c>
      <c r="C33" s="134" t="e">
        <f>SUM(C34:C39)</f>
        <v>#REF!</v>
      </c>
      <c r="D33" s="134">
        <f>SUM(D34:D39)</f>
        <v>0</v>
      </c>
      <c r="E33" s="134">
        <f>SUM(E34:E39)</f>
        <v>0</v>
      </c>
      <c r="F33" s="139"/>
    </row>
    <row r="34" spans="1:6" ht="21.75" customHeight="1">
      <c r="A34" s="149" t="s">
        <v>140</v>
      </c>
      <c r="B34" s="134" t="e">
        <f t="shared" ref="B34:B39" si="2">SUM(C34:E34)</f>
        <v>#REF!</v>
      </c>
      <c r="C34" s="134" t="e">
        <f>#REF!/10000*12</f>
        <v>#REF!</v>
      </c>
      <c r="D34" s="145"/>
      <c r="E34" s="146"/>
      <c r="F34" s="144" t="s">
        <v>141</v>
      </c>
    </row>
    <row r="35" spans="1:6" ht="21.75" customHeight="1">
      <c r="A35" s="150" t="s">
        <v>142</v>
      </c>
      <c r="B35" s="134" t="e">
        <f t="shared" si="2"/>
        <v>#REF!</v>
      </c>
      <c r="C35" s="141" t="e">
        <f>#REF!*12/10000</f>
        <v>#REF!</v>
      </c>
      <c r="D35" s="151"/>
      <c r="E35" s="151"/>
      <c r="F35" s="144" t="s">
        <v>143</v>
      </c>
    </row>
    <row r="36" spans="1:6" ht="39.6" customHeight="1">
      <c r="A36" s="150" t="s">
        <v>144</v>
      </c>
      <c r="B36" s="134">
        <f t="shared" si="2"/>
        <v>0</v>
      </c>
      <c r="C36" s="151"/>
      <c r="D36" s="145"/>
      <c r="E36" s="146"/>
      <c r="F36" s="139"/>
    </row>
    <row r="37" spans="1:6" ht="31.9" customHeight="1">
      <c r="A37" s="150" t="s">
        <v>145</v>
      </c>
      <c r="B37" s="134">
        <f t="shared" si="2"/>
        <v>112.97</v>
      </c>
      <c r="C37" s="152">
        <v>112.97</v>
      </c>
      <c r="D37" s="145"/>
      <c r="E37" s="146"/>
      <c r="F37" s="139"/>
    </row>
    <row r="38" spans="1:6" ht="42.6" customHeight="1">
      <c r="A38" s="150" t="s">
        <v>146</v>
      </c>
      <c r="B38" s="134" t="e">
        <f t="shared" si="2"/>
        <v>#REF!</v>
      </c>
      <c r="C38" s="152" t="e">
        <f>#REF!*2/10000</f>
        <v>#REF!</v>
      </c>
      <c r="D38" s="145"/>
      <c r="E38" s="146"/>
      <c r="F38" s="139"/>
    </row>
    <row r="39" spans="1:6" ht="34.15" customHeight="1">
      <c r="A39" s="150" t="s">
        <v>147</v>
      </c>
      <c r="B39" s="134">
        <f t="shared" si="2"/>
        <v>0</v>
      </c>
      <c r="C39" s="145"/>
      <c r="D39" s="145"/>
      <c r="E39" s="146"/>
      <c r="F39" s="139"/>
    </row>
    <row r="40" spans="1:6" ht="21.75" customHeight="1">
      <c r="A40" s="133" t="s">
        <v>148</v>
      </c>
      <c r="B40" s="134">
        <f>SUM(B41:B47)</f>
        <v>0</v>
      </c>
      <c r="C40" s="134">
        <f>SUM(C41:C47)</f>
        <v>0</v>
      </c>
      <c r="D40" s="134">
        <f>SUM(D41:D47)</f>
        <v>0</v>
      </c>
      <c r="E40" s="134">
        <f>SUM(E41:E47)</f>
        <v>0</v>
      </c>
      <c r="F40" s="139"/>
    </row>
    <row r="41" spans="1:6" ht="21.75" customHeight="1">
      <c r="A41" s="153" t="s">
        <v>149</v>
      </c>
      <c r="B41" s="134">
        <f>SUM(C41:E41)</f>
        <v>0</v>
      </c>
      <c r="C41" s="145">
        <v>0</v>
      </c>
      <c r="D41" s="145"/>
      <c r="E41" s="146"/>
      <c r="F41" s="139"/>
    </row>
    <row r="42" spans="1:6" ht="21.75" customHeight="1">
      <c r="A42" s="153" t="s">
        <v>150</v>
      </c>
      <c r="B42" s="134">
        <f t="shared" ref="B42:B47" si="3">SUM(C42:E42)</f>
        <v>0</v>
      </c>
      <c r="C42" s="145"/>
      <c r="D42" s="145"/>
      <c r="E42" s="146"/>
      <c r="F42" s="139"/>
    </row>
    <row r="43" spans="1:6" ht="21.75" customHeight="1">
      <c r="A43" s="153" t="s">
        <v>151</v>
      </c>
      <c r="B43" s="134">
        <f t="shared" si="3"/>
        <v>0</v>
      </c>
      <c r="C43" s="154"/>
      <c r="D43" s="154"/>
      <c r="E43" s="155"/>
      <c r="F43" s="139"/>
    </row>
    <row r="44" spans="1:6" ht="21.75" customHeight="1">
      <c r="A44" s="153" t="s">
        <v>152</v>
      </c>
      <c r="B44" s="134">
        <f t="shared" si="3"/>
        <v>0</v>
      </c>
      <c r="C44" s="154"/>
      <c r="D44" s="154"/>
      <c r="E44" s="155"/>
      <c r="F44" s="139"/>
    </row>
    <row r="45" spans="1:6" ht="21.75" customHeight="1">
      <c r="A45" s="153" t="s">
        <v>153</v>
      </c>
      <c r="B45" s="134">
        <f t="shared" si="3"/>
        <v>0</v>
      </c>
      <c r="C45" s="154"/>
      <c r="D45" s="154"/>
      <c r="E45" s="155"/>
      <c r="F45" s="139"/>
    </row>
    <row r="46" spans="1:6" ht="21.75" customHeight="1">
      <c r="A46" s="153" t="s">
        <v>154</v>
      </c>
      <c r="B46" s="134">
        <f t="shared" si="3"/>
        <v>0</v>
      </c>
      <c r="C46" s="154"/>
      <c r="D46" s="154"/>
      <c r="E46" s="155"/>
      <c r="F46" s="139"/>
    </row>
    <row r="47" spans="1:6" ht="21.75" customHeight="1">
      <c r="A47" s="153" t="s">
        <v>155</v>
      </c>
      <c r="B47" s="134">
        <f t="shared" si="3"/>
        <v>0</v>
      </c>
      <c r="C47" s="154"/>
      <c r="D47" s="154"/>
      <c r="E47" s="155"/>
      <c r="F47" s="139"/>
    </row>
  </sheetData>
  <sheetProtection selectLockedCells="1"/>
  <mergeCells count="5">
    <mergeCell ref="A1:F1"/>
    <mergeCell ref="B3:D3"/>
    <mergeCell ref="A3:A4"/>
    <mergeCell ref="E3:E4"/>
    <mergeCell ref="F3:F4"/>
  </mergeCells>
  <phoneticPr fontId="6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38"/>
  <sheetViews>
    <sheetView topLeftCell="A23" workbookViewId="0">
      <selection activeCell="C9" sqref="C9"/>
    </sheetView>
  </sheetViews>
  <sheetFormatPr defaultColWidth="9" defaultRowHeight="14.25"/>
  <cols>
    <col min="1" max="1" width="30.875" style="110" customWidth="1"/>
    <col min="2" max="2" width="10.375" customWidth="1"/>
    <col min="3" max="3" width="11.75" customWidth="1"/>
    <col min="4" max="4" width="14.625" customWidth="1"/>
    <col min="5" max="5" width="9.875" customWidth="1"/>
  </cols>
  <sheetData>
    <row r="1" spans="1:6" ht="33" customHeight="1">
      <c r="A1" s="218" t="s">
        <v>156</v>
      </c>
      <c r="B1" s="218"/>
      <c r="C1" s="218"/>
      <c r="D1" s="218"/>
      <c r="E1" s="218"/>
      <c r="F1" s="218"/>
    </row>
    <row r="2" spans="1:6" ht="26.25" customHeight="1">
      <c r="A2" s="98" t="s">
        <v>6</v>
      </c>
      <c r="B2" s="111"/>
      <c r="C2" s="111"/>
      <c r="E2" s="122"/>
      <c r="F2" s="122" t="s">
        <v>86</v>
      </c>
    </row>
    <row r="3" spans="1:6" s="110" customFormat="1" ht="21.75" customHeight="1">
      <c r="A3" s="222" t="s">
        <v>9</v>
      </c>
      <c r="B3" s="222" t="s">
        <v>157</v>
      </c>
      <c r="C3" s="222"/>
      <c r="D3" s="222"/>
      <c r="E3" s="223" t="s">
        <v>100</v>
      </c>
      <c r="F3" s="222" t="s">
        <v>12</v>
      </c>
    </row>
    <row r="4" spans="1:6" ht="42" customHeight="1">
      <c r="A4" s="222"/>
      <c r="B4" s="115" t="s">
        <v>101</v>
      </c>
      <c r="C4" s="116" t="s">
        <v>102</v>
      </c>
      <c r="D4" s="116" t="s">
        <v>103</v>
      </c>
      <c r="E4" s="224"/>
      <c r="F4" s="222"/>
    </row>
    <row r="5" spans="1:6" ht="27.75" customHeight="1">
      <c r="A5" s="225" t="s">
        <v>158</v>
      </c>
      <c r="B5" s="226"/>
      <c r="C5" s="226"/>
      <c r="D5" s="226"/>
      <c r="E5" s="226"/>
      <c r="F5" s="227"/>
    </row>
    <row r="6" spans="1:6" ht="24" customHeight="1">
      <c r="A6" s="118" t="s">
        <v>159</v>
      </c>
      <c r="B6" s="123">
        <f>SUM(C6:D6)</f>
        <v>7</v>
      </c>
      <c r="C6" s="123">
        <f>SUM(C7,C33)</f>
        <v>7</v>
      </c>
      <c r="D6" s="123">
        <f>SUM(D7,D33)</f>
        <v>0</v>
      </c>
      <c r="E6" s="123">
        <f>SUM(E7,E33)</f>
        <v>0</v>
      </c>
      <c r="F6" s="124"/>
    </row>
    <row r="7" spans="1:6" ht="24.75" customHeight="1">
      <c r="A7" s="125" t="s">
        <v>160</v>
      </c>
      <c r="B7" s="123">
        <f t="shared" ref="B7:B38" si="0">SUM(C7:D7)</f>
        <v>7</v>
      </c>
      <c r="C7" s="123">
        <f>SUM(C8:C32)</f>
        <v>7</v>
      </c>
      <c r="D7" s="123">
        <f>SUM(D8:D32)</f>
        <v>0</v>
      </c>
      <c r="E7" s="123">
        <f>SUM(E8:E32)</f>
        <v>0</v>
      </c>
      <c r="F7" s="127"/>
    </row>
    <row r="8" spans="1:6" ht="24.75" customHeight="1">
      <c r="A8" s="128" t="s">
        <v>161</v>
      </c>
      <c r="B8" s="123">
        <f t="shared" si="0"/>
        <v>7</v>
      </c>
      <c r="C8" s="119">
        <v>7</v>
      </c>
      <c r="D8" s="119"/>
      <c r="E8" s="119"/>
      <c r="F8" s="127"/>
    </row>
    <row r="9" spans="1:6" ht="24.75" customHeight="1">
      <c r="A9" s="128" t="s">
        <v>162</v>
      </c>
      <c r="B9" s="123">
        <f t="shared" si="0"/>
        <v>0</v>
      </c>
      <c r="C9" s="119"/>
      <c r="D9" s="119"/>
      <c r="E9" s="119"/>
      <c r="F9" s="127"/>
    </row>
    <row r="10" spans="1:6" ht="24.75" customHeight="1">
      <c r="A10" s="128" t="s">
        <v>163</v>
      </c>
      <c r="B10" s="123">
        <f t="shared" si="0"/>
        <v>0</v>
      </c>
      <c r="C10" s="119"/>
      <c r="D10" s="119"/>
      <c r="E10" s="119"/>
      <c r="F10" s="127"/>
    </row>
    <row r="11" spans="1:6" ht="24.75" customHeight="1">
      <c r="A11" s="128" t="s">
        <v>164</v>
      </c>
      <c r="B11" s="123">
        <f t="shared" si="0"/>
        <v>0</v>
      </c>
      <c r="C11" s="119"/>
      <c r="D11" s="119"/>
      <c r="E11" s="119"/>
      <c r="F11" s="127"/>
    </row>
    <row r="12" spans="1:6" ht="24.75" customHeight="1">
      <c r="A12" s="128" t="s">
        <v>165</v>
      </c>
      <c r="B12" s="123">
        <f t="shared" si="0"/>
        <v>0</v>
      </c>
      <c r="C12" s="119"/>
      <c r="D12" s="119"/>
      <c r="E12" s="119"/>
      <c r="F12" s="127"/>
    </row>
    <row r="13" spans="1:6" ht="24.75" customHeight="1">
      <c r="A13" s="128" t="s">
        <v>166</v>
      </c>
      <c r="B13" s="123">
        <f t="shared" si="0"/>
        <v>0</v>
      </c>
      <c r="C13" s="119"/>
      <c r="D13" s="119"/>
      <c r="E13" s="119"/>
      <c r="F13" s="127"/>
    </row>
    <row r="14" spans="1:6" ht="24.75" customHeight="1">
      <c r="A14" s="128" t="s">
        <v>167</v>
      </c>
      <c r="B14" s="123">
        <f t="shared" si="0"/>
        <v>0</v>
      </c>
      <c r="C14" s="119"/>
      <c r="D14" s="119"/>
      <c r="E14" s="119"/>
      <c r="F14" s="127"/>
    </row>
    <row r="15" spans="1:6" ht="24.75" customHeight="1">
      <c r="A15" s="128" t="s">
        <v>168</v>
      </c>
      <c r="B15" s="123">
        <f t="shared" si="0"/>
        <v>0</v>
      </c>
      <c r="C15" s="119"/>
      <c r="D15" s="119"/>
      <c r="E15" s="119"/>
      <c r="F15" s="127"/>
    </row>
    <row r="16" spans="1:6" ht="24.75" customHeight="1">
      <c r="A16" s="128" t="s">
        <v>169</v>
      </c>
      <c r="B16" s="123">
        <f t="shared" si="0"/>
        <v>0</v>
      </c>
      <c r="C16" s="119"/>
      <c r="D16" s="119"/>
      <c r="E16" s="119"/>
      <c r="F16" s="127"/>
    </row>
    <row r="17" spans="1:6" ht="24.75" customHeight="1">
      <c r="A17" s="128" t="s">
        <v>170</v>
      </c>
      <c r="B17" s="123">
        <f t="shared" si="0"/>
        <v>0</v>
      </c>
      <c r="C17" s="119"/>
      <c r="D17" s="119"/>
      <c r="E17" s="119"/>
      <c r="F17" s="127"/>
    </row>
    <row r="18" spans="1:6" ht="24.75" customHeight="1">
      <c r="A18" s="128" t="s">
        <v>171</v>
      </c>
      <c r="B18" s="123">
        <f t="shared" si="0"/>
        <v>0</v>
      </c>
      <c r="C18" s="119"/>
      <c r="D18" s="119"/>
      <c r="E18" s="119"/>
      <c r="F18" s="127"/>
    </row>
    <row r="19" spans="1:6" ht="24.75" customHeight="1">
      <c r="A19" s="128" t="s">
        <v>172</v>
      </c>
      <c r="B19" s="123">
        <f t="shared" si="0"/>
        <v>0</v>
      </c>
      <c r="C19" s="119"/>
      <c r="D19" s="119"/>
      <c r="E19" s="119"/>
      <c r="F19" s="127"/>
    </row>
    <row r="20" spans="1:6" ht="24.75" customHeight="1">
      <c r="A20" s="128" t="s">
        <v>173</v>
      </c>
      <c r="B20" s="123">
        <f t="shared" si="0"/>
        <v>0</v>
      </c>
      <c r="C20" s="119"/>
      <c r="D20" s="119"/>
      <c r="E20" s="119"/>
      <c r="F20" s="127"/>
    </row>
    <row r="21" spans="1:6" ht="24.75" customHeight="1">
      <c r="A21" s="128" t="s">
        <v>174</v>
      </c>
      <c r="B21" s="123">
        <f t="shared" si="0"/>
        <v>0</v>
      </c>
      <c r="C21" s="119"/>
      <c r="D21" s="119"/>
      <c r="E21" s="119"/>
      <c r="F21" s="127"/>
    </row>
    <row r="22" spans="1:6" ht="24.75" customHeight="1">
      <c r="A22" s="128" t="s">
        <v>175</v>
      </c>
      <c r="B22" s="123">
        <f t="shared" si="0"/>
        <v>0</v>
      </c>
      <c r="C22" s="119"/>
      <c r="D22" s="119"/>
      <c r="E22" s="119"/>
      <c r="F22" s="127"/>
    </row>
    <row r="23" spans="1:6" ht="24.75" customHeight="1">
      <c r="A23" s="128" t="s">
        <v>176</v>
      </c>
      <c r="B23" s="123">
        <f t="shared" si="0"/>
        <v>0</v>
      </c>
      <c r="C23" s="119"/>
      <c r="D23" s="119"/>
      <c r="E23" s="119"/>
      <c r="F23" s="127"/>
    </row>
    <row r="24" spans="1:6" ht="24.75" customHeight="1">
      <c r="A24" s="128" t="s">
        <v>177</v>
      </c>
      <c r="B24" s="123">
        <f t="shared" si="0"/>
        <v>0</v>
      </c>
      <c r="C24" s="119"/>
      <c r="D24" s="119"/>
      <c r="E24" s="119"/>
      <c r="F24" s="127"/>
    </row>
    <row r="25" spans="1:6" ht="30" customHeight="1">
      <c r="A25" s="128" t="s">
        <v>178</v>
      </c>
      <c r="B25" s="123">
        <f t="shared" si="0"/>
        <v>0</v>
      </c>
      <c r="C25" s="119"/>
      <c r="D25" s="119"/>
      <c r="E25" s="119"/>
      <c r="F25" s="127"/>
    </row>
    <row r="26" spans="1:6" ht="19.5" customHeight="1">
      <c r="A26" s="128" t="s">
        <v>179</v>
      </c>
      <c r="B26" s="123">
        <f t="shared" si="0"/>
        <v>0</v>
      </c>
      <c r="C26" s="119"/>
      <c r="D26" s="119"/>
      <c r="E26" s="119"/>
      <c r="F26" s="127"/>
    </row>
    <row r="27" spans="1:6" ht="19.5" customHeight="1">
      <c r="A27" s="128" t="s">
        <v>180</v>
      </c>
      <c r="B27" s="123">
        <f t="shared" si="0"/>
        <v>0</v>
      </c>
      <c r="C27" s="119"/>
      <c r="D27" s="119"/>
      <c r="E27" s="119"/>
      <c r="F27" s="127"/>
    </row>
    <row r="28" spans="1:6" ht="19.5" customHeight="1">
      <c r="A28" s="128" t="s">
        <v>181</v>
      </c>
      <c r="B28" s="123">
        <f t="shared" si="0"/>
        <v>0</v>
      </c>
      <c r="C28" s="119"/>
      <c r="D28" s="119"/>
      <c r="E28" s="119"/>
      <c r="F28" s="127"/>
    </row>
    <row r="29" spans="1:6" ht="19.5" customHeight="1">
      <c r="A29" s="128" t="s">
        <v>182</v>
      </c>
      <c r="B29" s="123">
        <f t="shared" si="0"/>
        <v>0</v>
      </c>
      <c r="C29" s="119"/>
      <c r="D29" s="119"/>
      <c r="E29" s="119"/>
      <c r="F29" s="127"/>
    </row>
    <row r="30" spans="1:6" ht="19.5" customHeight="1">
      <c r="A30" s="128" t="s">
        <v>183</v>
      </c>
      <c r="B30" s="123">
        <f t="shared" si="0"/>
        <v>0</v>
      </c>
      <c r="C30" s="119"/>
      <c r="D30" s="119"/>
      <c r="E30" s="119"/>
      <c r="F30" s="127"/>
    </row>
    <row r="31" spans="1:6" ht="19.5" customHeight="1">
      <c r="A31" s="128" t="s">
        <v>184</v>
      </c>
      <c r="B31" s="123">
        <f t="shared" si="0"/>
        <v>0</v>
      </c>
      <c r="C31" s="119"/>
      <c r="D31" s="119"/>
      <c r="E31" s="119"/>
      <c r="F31" s="127"/>
    </row>
    <row r="32" spans="1:6" ht="27" customHeight="1">
      <c r="A32" s="128" t="s">
        <v>185</v>
      </c>
      <c r="B32" s="123">
        <f t="shared" si="0"/>
        <v>0</v>
      </c>
      <c r="C32" s="119"/>
      <c r="D32" s="119"/>
      <c r="E32" s="119"/>
      <c r="F32" s="127"/>
    </row>
    <row r="33" spans="1:6" ht="27" customHeight="1">
      <c r="A33" s="117" t="s">
        <v>186</v>
      </c>
      <c r="B33" s="123">
        <f t="shared" si="0"/>
        <v>0</v>
      </c>
      <c r="C33" s="123">
        <f>SUM(C34:C38)</f>
        <v>0</v>
      </c>
      <c r="D33" s="123">
        <f>SUM(D34:D38)</f>
        <v>0</v>
      </c>
      <c r="E33" s="123">
        <f>SUM(E34:E38)</f>
        <v>0</v>
      </c>
      <c r="F33" s="12"/>
    </row>
    <row r="34" spans="1:6" ht="27" customHeight="1">
      <c r="A34" s="128" t="s">
        <v>187</v>
      </c>
      <c r="B34" s="123">
        <f t="shared" si="0"/>
        <v>0</v>
      </c>
      <c r="C34" s="119"/>
      <c r="D34" s="119"/>
      <c r="E34" s="119"/>
      <c r="F34" s="12"/>
    </row>
    <row r="35" spans="1:6" ht="27" customHeight="1">
      <c r="A35" s="128" t="s">
        <v>188</v>
      </c>
      <c r="B35" s="123">
        <f t="shared" si="0"/>
        <v>0</v>
      </c>
      <c r="C35" s="119"/>
      <c r="D35" s="119"/>
      <c r="E35" s="119"/>
      <c r="F35" s="12"/>
    </row>
    <row r="36" spans="1:6" ht="27" customHeight="1">
      <c r="A36" s="128" t="s">
        <v>189</v>
      </c>
      <c r="B36" s="123">
        <f t="shared" si="0"/>
        <v>0</v>
      </c>
      <c r="C36" s="119"/>
      <c r="D36" s="119"/>
      <c r="E36" s="119"/>
      <c r="F36" s="12"/>
    </row>
    <row r="37" spans="1:6" ht="27" customHeight="1">
      <c r="A37" s="128" t="s">
        <v>190</v>
      </c>
      <c r="B37" s="123">
        <f t="shared" si="0"/>
        <v>0</v>
      </c>
      <c r="C37" s="119"/>
      <c r="D37" s="119"/>
      <c r="E37" s="119"/>
      <c r="F37" s="12"/>
    </row>
    <row r="38" spans="1:6" ht="27" customHeight="1">
      <c r="A38" s="128" t="s">
        <v>191</v>
      </c>
      <c r="B38" s="123">
        <f t="shared" si="0"/>
        <v>0</v>
      </c>
      <c r="C38" s="119"/>
      <c r="D38" s="119"/>
      <c r="E38" s="119"/>
      <c r="F38" s="12"/>
    </row>
  </sheetData>
  <mergeCells count="6">
    <mergeCell ref="A1:F1"/>
    <mergeCell ref="B3:D3"/>
    <mergeCell ref="A5:F5"/>
    <mergeCell ref="A3:A4"/>
    <mergeCell ref="E3:E4"/>
    <mergeCell ref="F3:F4"/>
  </mergeCells>
  <phoneticPr fontId="6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C23" sqref="C23"/>
    </sheetView>
  </sheetViews>
  <sheetFormatPr defaultColWidth="9" defaultRowHeight="14.25"/>
  <cols>
    <col min="1" max="1" width="30.875" style="110" customWidth="1"/>
    <col min="2" max="2" width="12.25" customWidth="1"/>
    <col min="3" max="3" width="10.375" customWidth="1"/>
    <col min="4" max="4" width="11.625" customWidth="1"/>
    <col min="5" max="5" width="8.375" customWidth="1"/>
    <col min="6" max="7" width="8.875" customWidth="1"/>
  </cols>
  <sheetData>
    <row r="1" spans="1:8" ht="33" customHeight="1">
      <c r="A1" s="218" t="s">
        <v>192</v>
      </c>
      <c r="B1" s="218"/>
      <c r="C1" s="218"/>
      <c r="D1" s="218"/>
      <c r="E1" s="218"/>
      <c r="F1" s="218"/>
      <c r="G1" s="218"/>
      <c r="H1" s="218"/>
    </row>
    <row r="2" spans="1:8" ht="18.75" customHeight="1">
      <c r="A2" s="98" t="s">
        <v>6</v>
      </c>
      <c r="B2" s="111"/>
      <c r="C2" s="111"/>
      <c r="G2" s="122"/>
      <c r="H2" s="121" t="s">
        <v>86</v>
      </c>
    </row>
    <row r="3" spans="1:8" s="110" customFormat="1" ht="21.75" customHeight="1">
      <c r="A3" s="222" t="s">
        <v>9</v>
      </c>
      <c r="B3" s="222" t="s">
        <v>193</v>
      </c>
      <c r="C3" s="222"/>
      <c r="D3" s="222"/>
      <c r="E3" s="223" t="s">
        <v>100</v>
      </c>
      <c r="F3" s="223" t="s">
        <v>194</v>
      </c>
      <c r="G3" s="223" t="s">
        <v>195</v>
      </c>
      <c r="H3" s="222" t="s">
        <v>12</v>
      </c>
    </row>
    <row r="4" spans="1:8" ht="50.25" customHeight="1">
      <c r="A4" s="222"/>
      <c r="B4" s="115" t="s">
        <v>101</v>
      </c>
      <c r="C4" s="116" t="s">
        <v>102</v>
      </c>
      <c r="D4" s="116" t="s">
        <v>103</v>
      </c>
      <c r="E4" s="224"/>
      <c r="F4" s="224"/>
      <c r="G4" s="224"/>
      <c r="H4" s="222"/>
    </row>
    <row r="5" spans="1:8" ht="24" customHeight="1">
      <c r="A5" s="118" t="s">
        <v>196</v>
      </c>
      <c r="B5" s="123">
        <f t="shared" ref="B5:G5" si="0">SUM(B6,B27,B48)</f>
        <v>400</v>
      </c>
      <c r="C5" s="123">
        <f t="shared" si="0"/>
        <v>400</v>
      </c>
      <c r="D5" s="123">
        <f t="shared" si="0"/>
        <v>0</v>
      </c>
      <c r="E5" s="123">
        <f t="shared" si="0"/>
        <v>0</v>
      </c>
      <c r="F5" s="123">
        <f t="shared" si="0"/>
        <v>0</v>
      </c>
      <c r="G5" s="123">
        <f t="shared" si="0"/>
        <v>0</v>
      </c>
      <c r="H5" s="124"/>
    </row>
    <row r="6" spans="1:8" ht="21" customHeight="1">
      <c r="A6" s="118" t="s">
        <v>197</v>
      </c>
      <c r="B6" s="123">
        <f t="shared" ref="B6:G6" si="1">SUM(B7,B12,B17,B22)</f>
        <v>400</v>
      </c>
      <c r="C6" s="123">
        <f t="shared" si="1"/>
        <v>400</v>
      </c>
      <c r="D6" s="123">
        <f t="shared" si="1"/>
        <v>0</v>
      </c>
      <c r="E6" s="123">
        <f t="shared" si="1"/>
        <v>0</v>
      </c>
      <c r="F6" s="123">
        <f t="shared" si="1"/>
        <v>0</v>
      </c>
      <c r="G6" s="123">
        <f t="shared" si="1"/>
        <v>0</v>
      </c>
      <c r="H6" s="228"/>
    </row>
    <row r="7" spans="1:8" ht="21" customHeight="1">
      <c r="A7" s="125" t="s">
        <v>198</v>
      </c>
      <c r="B7" s="123">
        <f t="shared" ref="B7:B26" si="2">SUM(C7:D7)</f>
        <v>0</v>
      </c>
      <c r="C7" s="123">
        <f>SUM(C8:C11)</f>
        <v>0</v>
      </c>
      <c r="D7" s="123">
        <f>SUM(D8:D11)</f>
        <v>0</v>
      </c>
      <c r="E7" s="123">
        <f>SUM(E8:E11)</f>
        <v>0</v>
      </c>
      <c r="F7" s="123">
        <f>SUM(F8:F11)</f>
        <v>0</v>
      </c>
      <c r="G7" s="123">
        <f>SUM(G8:G11)</f>
        <v>0</v>
      </c>
      <c r="H7" s="229"/>
    </row>
    <row r="8" spans="1:8" ht="21" customHeight="1">
      <c r="A8" s="126" t="s">
        <v>199</v>
      </c>
      <c r="B8" s="123">
        <f t="shared" si="2"/>
        <v>0</v>
      </c>
      <c r="C8" s="119"/>
      <c r="D8" s="119"/>
      <c r="E8" s="119"/>
      <c r="F8" s="119"/>
      <c r="G8" s="119"/>
      <c r="H8" s="229"/>
    </row>
    <row r="9" spans="1:8" ht="21" customHeight="1">
      <c r="A9" s="126" t="s">
        <v>200</v>
      </c>
      <c r="B9" s="123">
        <f t="shared" si="2"/>
        <v>0</v>
      </c>
      <c r="C9" s="119"/>
      <c r="D9" s="119"/>
      <c r="E9" s="119"/>
      <c r="F9" s="119"/>
      <c r="G9" s="119"/>
      <c r="H9" s="229"/>
    </row>
    <row r="10" spans="1:8" ht="21" customHeight="1">
      <c r="A10" s="126" t="s">
        <v>74</v>
      </c>
      <c r="B10" s="123">
        <f t="shared" si="2"/>
        <v>0</v>
      </c>
      <c r="C10" s="119"/>
      <c r="D10" s="119"/>
      <c r="E10" s="119"/>
      <c r="F10" s="119"/>
      <c r="G10" s="119"/>
      <c r="H10" s="229"/>
    </row>
    <row r="11" spans="1:8" ht="21" customHeight="1">
      <c r="A11" s="126" t="s">
        <v>75</v>
      </c>
      <c r="B11" s="123">
        <f t="shared" si="2"/>
        <v>0</v>
      </c>
      <c r="C11" s="119"/>
      <c r="D11" s="119"/>
      <c r="E11" s="119"/>
      <c r="F11" s="119"/>
      <c r="G11" s="119"/>
      <c r="H11" s="229"/>
    </row>
    <row r="12" spans="1:8" ht="21" customHeight="1">
      <c r="A12" s="125" t="s">
        <v>201</v>
      </c>
      <c r="B12" s="123">
        <f t="shared" si="2"/>
        <v>0</v>
      </c>
      <c r="C12" s="123">
        <f>SUM(C13:C16)</f>
        <v>0</v>
      </c>
      <c r="D12" s="123">
        <f>SUM(D13:D16)</f>
        <v>0</v>
      </c>
      <c r="E12" s="123">
        <f>SUM(E13:E16)</f>
        <v>0</v>
      </c>
      <c r="F12" s="123">
        <f>SUM(F13:F16)</f>
        <v>0</v>
      </c>
      <c r="G12" s="123">
        <f>SUM(G13:G16)</f>
        <v>0</v>
      </c>
      <c r="H12" s="229"/>
    </row>
    <row r="13" spans="1:8" ht="21" customHeight="1">
      <c r="A13" s="126" t="s">
        <v>202</v>
      </c>
      <c r="B13" s="123">
        <f t="shared" si="2"/>
        <v>0</v>
      </c>
      <c r="C13" s="119"/>
      <c r="D13" s="119"/>
      <c r="E13" s="119"/>
      <c r="F13" s="119"/>
      <c r="G13" s="119"/>
      <c r="H13" s="229"/>
    </row>
    <row r="14" spans="1:8" ht="21" customHeight="1">
      <c r="A14" s="126" t="s">
        <v>203</v>
      </c>
      <c r="B14" s="123">
        <f t="shared" si="2"/>
        <v>0</v>
      </c>
      <c r="C14" s="119"/>
      <c r="D14" s="119"/>
      <c r="E14" s="119"/>
      <c r="F14" s="119"/>
      <c r="G14" s="119"/>
      <c r="H14" s="229"/>
    </row>
    <row r="15" spans="1:8" ht="21" customHeight="1">
      <c r="A15" s="126" t="s">
        <v>74</v>
      </c>
      <c r="B15" s="123">
        <f t="shared" si="2"/>
        <v>0</v>
      </c>
      <c r="C15" s="119"/>
      <c r="D15" s="119"/>
      <c r="E15" s="119"/>
      <c r="F15" s="119"/>
      <c r="G15" s="119"/>
      <c r="H15" s="229"/>
    </row>
    <row r="16" spans="1:8" ht="21" customHeight="1">
      <c r="A16" s="126" t="s">
        <v>75</v>
      </c>
      <c r="B16" s="123">
        <f t="shared" si="2"/>
        <v>0</v>
      </c>
      <c r="C16" s="119"/>
      <c r="D16" s="119"/>
      <c r="E16" s="119"/>
      <c r="F16" s="119"/>
      <c r="G16" s="119"/>
      <c r="H16" s="229"/>
    </row>
    <row r="17" spans="1:8" ht="21" customHeight="1">
      <c r="A17" s="125" t="s">
        <v>204</v>
      </c>
      <c r="B17" s="123">
        <f t="shared" si="2"/>
        <v>0</v>
      </c>
      <c r="C17" s="123">
        <f>SUM(C18:C21)</f>
        <v>0</v>
      </c>
      <c r="D17" s="123">
        <f>SUM(D18:D21)</f>
        <v>0</v>
      </c>
      <c r="E17" s="123">
        <f>SUM(E18:E21)</f>
        <v>0</v>
      </c>
      <c r="F17" s="123">
        <f>SUM(F18:F21)</f>
        <v>0</v>
      </c>
      <c r="G17" s="123">
        <f>SUM(G18:G21)</f>
        <v>0</v>
      </c>
      <c r="H17" s="229"/>
    </row>
    <row r="18" spans="1:8" ht="21" customHeight="1">
      <c r="A18" s="126" t="s">
        <v>72</v>
      </c>
      <c r="B18" s="123">
        <f t="shared" si="2"/>
        <v>0</v>
      </c>
      <c r="C18" s="119"/>
      <c r="D18" s="119"/>
      <c r="E18" s="119"/>
      <c r="F18" s="119"/>
      <c r="G18" s="119"/>
      <c r="H18" s="229"/>
    </row>
    <row r="19" spans="1:8" ht="21" customHeight="1">
      <c r="A19" s="126" t="s">
        <v>73</v>
      </c>
      <c r="B19" s="123">
        <f t="shared" si="2"/>
        <v>0</v>
      </c>
      <c r="C19" s="119"/>
      <c r="D19" s="119"/>
      <c r="E19" s="119"/>
      <c r="F19" s="119"/>
      <c r="G19" s="119"/>
      <c r="H19" s="229"/>
    </row>
    <row r="20" spans="1:8" ht="21" customHeight="1">
      <c r="A20" s="126" t="s">
        <v>74</v>
      </c>
      <c r="B20" s="123">
        <f t="shared" si="2"/>
        <v>0</v>
      </c>
      <c r="C20" s="119"/>
      <c r="D20" s="119"/>
      <c r="E20" s="119"/>
      <c r="F20" s="119"/>
      <c r="G20" s="119"/>
      <c r="H20" s="229"/>
    </row>
    <row r="21" spans="1:8" ht="21" customHeight="1">
      <c r="A21" s="126" t="s">
        <v>75</v>
      </c>
      <c r="B21" s="123">
        <f t="shared" si="2"/>
        <v>0</v>
      </c>
      <c r="C21" s="119"/>
      <c r="D21" s="119"/>
      <c r="E21" s="119"/>
      <c r="F21" s="119"/>
      <c r="G21" s="119"/>
      <c r="H21" s="229"/>
    </row>
    <row r="22" spans="1:8" ht="21" customHeight="1">
      <c r="A22" s="125" t="s">
        <v>205</v>
      </c>
      <c r="B22" s="123">
        <f t="shared" si="2"/>
        <v>400</v>
      </c>
      <c r="C22" s="123">
        <f>SUM(C23:C26)</f>
        <v>400</v>
      </c>
      <c r="D22" s="123">
        <f>SUM(D23:D26)</f>
        <v>0</v>
      </c>
      <c r="E22" s="123">
        <f>SUM(E23:E26)</f>
        <v>0</v>
      </c>
      <c r="F22" s="123">
        <f>SUM(F23:F26)</f>
        <v>0</v>
      </c>
      <c r="G22" s="123">
        <f>SUM(G23:G26)</f>
        <v>0</v>
      </c>
      <c r="H22" s="229"/>
    </row>
    <row r="23" spans="1:8" ht="21" customHeight="1">
      <c r="A23" s="126" t="s">
        <v>72</v>
      </c>
      <c r="B23" s="123">
        <f t="shared" si="2"/>
        <v>400</v>
      </c>
      <c r="C23" s="119">
        <v>400</v>
      </c>
      <c r="D23" s="119"/>
      <c r="E23" s="119"/>
      <c r="F23" s="119"/>
      <c r="G23" s="119"/>
      <c r="H23" s="229"/>
    </row>
    <row r="24" spans="1:8" ht="21" customHeight="1">
      <c r="A24" s="126" t="s">
        <v>73</v>
      </c>
      <c r="B24" s="123">
        <f t="shared" si="2"/>
        <v>0</v>
      </c>
      <c r="C24" s="119"/>
      <c r="D24" s="119"/>
      <c r="E24" s="119"/>
      <c r="F24" s="119"/>
      <c r="G24" s="119"/>
      <c r="H24" s="229"/>
    </row>
    <row r="25" spans="1:8" ht="21" customHeight="1">
      <c r="A25" s="126" t="s">
        <v>74</v>
      </c>
      <c r="B25" s="123">
        <f t="shared" si="2"/>
        <v>0</v>
      </c>
      <c r="C25" s="119"/>
      <c r="D25" s="119"/>
      <c r="E25" s="119"/>
      <c r="F25" s="119"/>
      <c r="G25" s="119"/>
      <c r="H25" s="229"/>
    </row>
    <row r="26" spans="1:8" ht="21" customHeight="1">
      <c r="A26" s="126" t="s">
        <v>75</v>
      </c>
      <c r="B26" s="123">
        <f t="shared" si="2"/>
        <v>0</v>
      </c>
      <c r="C26" s="119"/>
      <c r="D26" s="119"/>
      <c r="E26" s="119"/>
      <c r="F26" s="119"/>
      <c r="G26" s="119"/>
      <c r="H26" s="230"/>
    </row>
    <row r="27" spans="1:8" ht="21" customHeight="1">
      <c r="A27" s="118" t="s">
        <v>206</v>
      </c>
      <c r="B27" s="123">
        <f t="shared" ref="B27:G27" si="3">SUM(B28,B33,B38,B43)</f>
        <v>0</v>
      </c>
      <c r="C27" s="123">
        <f t="shared" si="3"/>
        <v>0</v>
      </c>
      <c r="D27" s="123">
        <f t="shared" si="3"/>
        <v>0</v>
      </c>
      <c r="E27" s="123">
        <f t="shared" si="3"/>
        <v>0</v>
      </c>
      <c r="F27" s="123">
        <f t="shared" si="3"/>
        <v>0</v>
      </c>
      <c r="G27" s="123">
        <f t="shared" si="3"/>
        <v>0</v>
      </c>
      <c r="H27" s="228"/>
    </row>
    <row r="28" spans="1:8" ht="21" customHeight="1">
      <c r="A28" s="125" t="s">
        <v>198</v>
      </c>
      <c r="B28" s="123">
        <f t="shared" ref="B28:B47" si="4">SUM(C28:D28)</f>
        <v>0</v>
      </c>
      <c r="C28" s="123">
        <f>SUM(C29:C32)</f>
        <v>0</v>
      </c>
      <c r="D28" s="123">
        <f>SUM(D29:D32)</f>
        <v>0</v>
      </c>
      <c r="E28" s="123">
        <f>SUM(E29:E32)</f>
        <v>0</v>
      </c>
      <c r="F28" s="123">
        <f>SUM(F29:F32)</f>
        <v>0</v>
      </c>
      <c r="G28" s="123">
        <f>SUM(G29:G32)</f>
        <v>0</v>
      </c>
      <c r="H28" s="229"/>
    </row>
    <row r="29" spans="1:8" ht="21" customHeight="1">
      <c r="A29" s="126" t="s">
        <v>199</v>
      </c>
      <c r="B29" s="123">
        <f t="shared" si="4"/>
        <v>0</v>
      </c>
      <c r="C29" s="119"/>
      <c r="D29" s="119"/>
      <c r="E29" s="119"/>
      <c r="F29" s="119"/>
      <c r="G29" s="119"/>
      <c r="H29" s="229"/>
    </row>
    <row r="30" spans="1:8" ht="21" customHeight="1">
      <c r="A30" s="126" t="s">
        <v>73</v>
      </c>
      <c r="B30" s="123">
        <f t="shared" si="4"/>
        <v>0</v>
      </c>
      <c r="C30" s="119"/>
      <c r="D30" s="119"/>
      <c r="E30" s="119"/>
      <c r="F30" s="119"/>
      <c r="G30" s="119"/>
      <c r="H30" s="229"/>
    </row>
    <row r="31" spans="1:8" ht="21" customHeight="1">
      <c r="A31" s="126" t="s">
        <v>74</v>
      </c>
      <c r="B31" s="123">
        <f t="shared" si="4"/>
        <v>0</v>
      </c>
      <c r="C31" s="119"/>
      <c r="D31" s="119"/>
      <c r="E31" s="119"/>
      <c r="F31" s="119"/>
      <c r="G31" s="119"/>
      <c r="H31" s="229"/>
    </row>
    <row r="32" spans="1:8" ht="21" customHeight="1">
      <c r="A32" s="126" t="s">
        <v>75</v>
      </c>
      <c r="B32" s="123">
        <f t="shared" si="4"/>
        <v>0</v>
      </c>
      <c r="C32" s="119"/>
      <c r="D32" s="119"/>
      <c r="E32" s="119"/>
      <c r="F32" s="119"/>
      <c r="G32" s="119"/>
      <c r="H32" s="229"/>
    </row>
    <row r="33" spans="1:8" ht="21" customHeight="1">
      <c r="A33" s="125" t="s">
        <v>201</v>
      </c>
      <c r="B33" s="123">
        <f t="shared" si="4"/>
        <v>0</v>
      </c>
      <c r="C33" s="123">
        <f>SUM(C34:C37)</f>
        <v>0</v>
      </c>
      <c r="D33" s="123">
        <f>SUM(D34:D37)</f>
        <v>0</v>
      </c>
      <c r="E33" s="123">
        <f>SUM(E34:E37)</f>
        <v>0</v>
      </c>
      <c r="F33" s="123">
        <f>SUM(F34:F37)</f>
        <v>0</v>
      </c>
      <c r="G33" s="123">
        <f>SUM(G34:G37)</f>
        <v>0</v>
      </c>
      <c r="H33" s="229"/>
    </row>
    <row r="34" spans="1:8" ht="21" customHeight="1">
      <c r="A34" s="126" t="s">
        <v>161</v>
      </c>
      <c r="B34" s="123">
        <f t="shared" si="4"/>
        <v>0</v>
      </c>
      <c r="C34" s="119"/>
      <c r="D34" s="119"/>
      <c r="E34" s="119"/>
      <c r="F34" s="119"/>
      <c r="G34" s="119"/>
      <c r="H34" s="229"/>
    </row>
    <row r="35" spans="1:8" ht="21" customHeight="1">
      <c r="A35" s="126" t="s">
        <v>207</v>
      </c>
      <c r="B35" s="123">
        <f t="shared" si="4"/>
        <v>0</v>
      </c>
      <c r="C35" s="119"/>
      <c r="D35" s="119"/>
      <c r="E35" s="119"/>
      <c r="F35" s="119"/>
      <c r="G35" s="119"/>
      <c r="H35" s="229"/>
    </row>
    <row r="36" spans="1:8" ht="21" customHeight="1">
      <c r="A36" s="126" t="s">
        <v>208</v>
      </c>
      <c r="B36" s="123">
        <f t="shared" si="4"/>
        <v>0</v>
      </c>
      <c r="C36" s="119"/>
      <c r="D36" s="119"/>
      <c r="E36" s="119"/>
      <c r="F36" s="119"/>
      <c r="G36" s="119"/>
      <c r="H36" s="229"/>
    </row>
    <row r="37" spans="1:8" ht="21" customHeight="1">
      <c r="A37" s="126" t="s">
        <v>75</v>
      </c>
      <c r="B37" s="123">
        <f t="shared" si="4"/>
        <v>0</v>
      </c>
      <c r="C37" s="119"/>
      <c r="D37" s="119"/>
      <c r="E37" s="119"/>
      <c r="F37" s="119"/>
      <c r="G37" s="119"/>
      <c r="H37" s="229"/>
    </row>
    <row r="38" spans="1:8" ht="21" customHeight="1">
      <c r="A38" s="125" t="s">
        <v>204</v>
      </c>
      <c r="B38" s="123">
        <f t="shared" si="4"/>
        <v>0</v>
      </c>
      <c r="C38" s="123">
        <f>SUM(C39:C42)</f>
        <v>0</v>
      </c>
      <c r="D38" s="123">
        <f>SUM(D39:D42)</f>
        <v>0</v>
      </c>
      <c r="E38" s="123">
        <f>SUM(E39:E42)</f>
        <v>0</v>
      </c>
      <c r="F38" s="123">
        <f>SUM(F39:F42)</f>
        <v>0</v>
      </c>
      <c r="G38" s="123">
        <f>SUM(G39:G42)</f>
        <v>0</v>
      </c>
      <c r="H38" s="229"/>
    </row>
    <row r="39" spans="1:8" ht="21" customHeight="1">
      <c r="A39" s="126" t="s">
        <v>72</v>
      </c>
      <c r="B39" s="123">
        <f t="shared" si="4"/>
        <v>0</v>
      </c>
      <c r="C39" s="119"/>
      <c r="D39" s="119"/>
      <c r="E39" s="119"/>
      <c r="F39" s="119"/>
      <c r="G39" s="119"/>
      <c r="H39" s="229"/>
    </row>
    <row r="40" spans="1:8" ht="21" customHeight="1">
      <c r="A40" s="126" t="s">
        <v>73</v>
      </c>
      <c r="B40" s="123">
        <f t="shared" si="4"/>
        <v>0</v>
      </c>
      <c r="C40" s="119"/>
      <c r="D40" s="119"/>
      <c r="E40" s="119"/>
      <c r="F40" s="119"/>
      <c r="G40" s="119"/>
      <c r="H40" s="229"/>
    </row>
    <row r="41" spans="1:8" ht="21" customHeight="1">
      <c r="A41" s="126" t="s">
        <v>74</v>
      </c>
      <c r="B41" s="123">
        <f t="shared" si="4"/>
        <v>0</v>
      </c>
      <c r="C41" s="119"/>
      <c r="D41" s="119"/>
      <c r="E41" s="119"/>
      <c r="F41" s="119"/>
      <c r="G41" s="119"/>
      <c r="H41" s="229"/>
    </row>
    <row r="42" spans="1:8" ht="21" customHeight="1">
      <c r="A42" s="126" t="s">
        <v>75</v>
      </c>
      <c r="B42" s="123">
        <f t="shared" si="4"/>
        <v>0</v>
      </c>
      <c r="C42" s="119"/>
      <c r="D42" s="119"/>
      <c r="E42" s="119"/>
      <c r="F42" s="119"/>
      <c r="G42" s="119"/>
      <c r="H42" s="229"/>
    </row>
    <row r="43" spans="1:8" ht="21" customHeight="1">
      <c r="A43" s="125" t="s">
        <v>209</v>
      </c>
      <c r="B43" s="123">
        <f t="shared" si="4"/>
        <v>0</v>
      </c>
      <c r="C43" s="123">
        <f>SUM(C44:C47)</f>
        <v>0</v>
      </c>
      <c r="D43" s="123">
        <f>SUM(D44:D47)</f>
        <v>0</v>
      </c>
      <c r="E43" s="123">
        <f>SUM(E44:E47)</f>
        <v>0</v>
      </c>
      <c r="F43" s="123">
        <f>SUM(F44:F47)</f>
        <v>0</v>
      </c>
      <c r="G43" s="123">
        <f>SUM(G44:G47)</f>
        <v>0</v>
      </c>
      <c r="H43" s="229"/>
    </row>
    <row r="44" spans="1:8" ht="21" customHeight="1">
      <c r="A44" s="126" t="s">
        <v>210</v>
      </c>
      <c r="B44" s="123">
        <f t="shared" si="4"/>
        <v>0</v>
      </c>
      <c r="C44" s="119"/>
      <c r="D44" s="119"/>
      <c r="E44" s="119"/>
      <c r="F44" s="119"/>
      <c r="G44" s="119"/>
      <c r="H44" s="229"/>
    </row>
    <row r="45" spans="1:8" ht="21" customHeight="1">
      <c r="A45" s="126" t="s">
        <v>73</v>
      </c>
      <c r="B45" s="123">
        <f t="shared" si="4"/>
        <v>0</v>
      </c>
      <c r="C45" s="119"/>
      <c r="D45" s="119"/>
      <c r="E45" s="119"/>
      <c r="F45" s="119"/>
      <c r="G45" s="119"/>
      <c r="H45" s="229"/>
    </row>
    <row r="46" spans="1:8" ht="21" customHeight="1">
      <c r="A46" s="126" t="s">
        <v>74</v>
      </c>
      <c r="B46" s="123">
        <f t="shared" si="4"/>
        <v>0</v>
      </c>
      <c r="C46" s="119"/>
      <c r="D46" s="119"/>
      <c r="E46" s="119"/>
      <c r="F46" s="119"/>
      <c r="G46" s="119"/>
      <c r="H46" s="229"/>
    </row>
    <row r="47" spans="1:8" ht="21" customHeight="1">
      <c r="A47" s="126" t="s">
        <v>75</v>
      </c>
      <c r="B47" s="123">
        <f t="shared" si="4"/>
        <v>0</v>
      </c>
      <c r="C47" s="119"/>
      <c r="D47" s="119"/>
      <c r="E47" s="119"/>
      <c r="F47" s="119"/>
      <c r="G47" s="119"/>
      <c r="H47" s="230"/>
    </row>
    <row r="48" spans="1:8" ht="21" hidden="1" customHeight="1">
      <c r="A48" s="118" t="s">
        <v>211</v>
      </c>
      <c r="B48" s="123">
        <f t="shared" ref="B48:G48" si="5">SUM(B49,B54,B59,B64)</f>
        <v>0</v>
      </c>
      <c r="C48" s="123">
        <f t="shared" si="5"/>
        <v>0</v>
      </c>
      <c r="D48" s="123">
        <f t="shared" si="5"/>
        <v>0</v>
      </c>
      <c r="E48" s="123">
        <f t="shared" si="5"/>
        <v>0</v>
      </c>
      <c r="F48" s="123">
        <f t="shared" si="5"/>
        <v>0</v>
      </c>
      <c r="G48" s="123">
        <f t="shared" si="5"/>
        <v>0</v>
      </c>
      <c r="H48" s="228"/>
    </row>
    <row r="49" spans="1:8" ht="21" hidden="1" customHeight="1">
      <c r="A49" s="125" t="s">
        <v>198</v>
      </c>
      <c r="B49" s="123">
        <f t="shared" ref="B49:B68" si="6">SUM(C49:D49)</f>
        <v>0</v>
      </c>
      <c r="C49" s="123">
        <f>SUM(C50:C53)</f>
        <v>0</v>
      </c>
      <c r="D49" s="123">
        <f>SUM(D50:D53)</f>
        <v>0</v>
      </c>
      <c r="E49" s="123">
        <f>SUM(E50:E53)</f>
        <v>0</v>
      </c>
      <c r="F49" s="123">
        <f>SUM(F50:F53)</f>
        <v>0</v>
      </c>
      <c r="G49" s="123">
        <f>SUM(G50:G53)</f>
        <v>0</v>
      </c>
      <c r="H49" s="229"/>
    </row>
    <row r="50" spans="1:8" ht="21" hidden="1" customHeight="1">
      <c r="A50" s="126" t="s">
        <v>72</v>
      </c>
      <c r="B50" s="123">
        <f t="shared" si="6"/>
        <v>0</v>
      </c>
      <c r="C50" s="119"/>
      <c r="D50" s="119"/>
      <c r="E50" s="119"/>
      <c r="F50" s="119"/>
      <c r="G50" s="119"/>
      <c r="H50" s="229"/>
    </row>
    <row r="51" spans="1:8" ht="21" hidden="1" customHeight="1">
      <c r="A51" s="126" t="s">
        <v>73</v>
      </c>
      <c r="B51" s="123">
        <f t="shared" si="6"/>
        <v>0</v>
      </c>
      <c r="C51" s="119"/>
      <c r="D51" s="119"/>
      <c r="E51" s="119"/>
      <c r="F51" s="119"/>
      <c r="G51" s="119"/>
      <c r="H51" s="229"/>
    </row>
    <row r="52" spans="1:8" ht="21" hidden="1" customHeight="1">
      <c r="A52" s="126" t="s">
        <v>74</v>
      </c>
      <c r="B52" s="123">
        <f t="shared" si="6"/>
        <v>0</v>
      </c>
      <c r="C52" s="119"/>
      <c r="D52" s="119"/>
      <c r="E52" s="119"/>
      <c r="F52" s="119"/>
      <c r="G52" s="119"/>
      <c r="H52" s="229"/>
    </row>
    <row r="53" spans="1:8" ht="21" hidden="1" customHeight="1">
      <c r="A53" s="126" t="s">
        <v>75</v>
      </c>
      <c r="B53" s="123">
        <f t="shared" si="6"/>
        <v>0</v>
      </c>
      <c r="C53" s="119"/>
      <c r="D53" s="119"/>
      <c r="E53" s="119"/>
      <c r="F53" s="119"/>
      <c r="G53" s="119"/>
      <c r="H53" s="229"/>
    </row>
    <row r="54" spans="1:8" ht="21" hidden="1" customHeight="1">
      <c r="A54" s="125" t="s">
        <v>201</v>
      </c>
      <c r="B54" s="123">
        <f t="shared" si="6"/>
        <v>0</v>
      </c>
      <c r="C54" s="123">
        <f>SUM(C55:C58)</f>
        <v>0</v>
      </c>
      <c r="D54" s="123">
        <f>SUM(D55:D58)</f>
        <v>0</v>
      </c>
      <c r="E54" s="123">
        <f>SUM(E55:E58)</f>
        <v>0</v>
      </c>
      <c r="F54" s="123">
        <f>SUM(F55:F58)</f>
        <v>0</v>
      </c>
      <c r="G54" s="123">
        <f>SUM(G55:G58)</f>
        <v>0</v>
      </c>
      <c r="H54" s="229"/>
    </row>
    <row r="55" spans="1:8" ht="21" hidden="1" customHeight="1">
      <c r="A55" s="126" t="s">
        <v>72</v>
      </c>
      <c r="B55" s="123">
        <f t="shared" si="6"/>
        <v>0</v>
      </c>
      <c r="C55" s="119"/>
      <c r="D55" s="119"/>
      <c r="E55" s="119"/>
      <c r="F55" s="119"/>
      <c r="G55" s="119"/>
      <c r="H55" s="229"/>
    </row>
    <row r="56" spans="1:8" ht="21" hidden="1" customHeight="1">
      <c r="A56" s="126" t="s">
        <v>73</v>
      </c>
      <c r="B56" s="123">
        <f t="shared" si="6"/>
        <v>0</v>
      </c>
      <c r="C56" s="119"/>
      <c r="D56" s="119"/>
      <c r="E56" s="119"/>
      <c r="F56" s="119"/>
      <c r="G56" s="119"/>
      <c r="H56" s="229"/>
    </row>
    <row r="57" spans="1:8" ht="21" hidden="1" customHeight="1">
      <c r="A57" s="126" t="s">
        <v>74</v>
      </c>
      <c r="B57" s="123">
        <f t="shared" si="6"/>
        <v>0</v>
      </c>
      <c r="C57" s="119"/>
      <c r="D57" s="119"/>
      <c r="E57" s="119"/>
      <c r="F57" s="119"/>
      <c r="G57" s="119"/>
      <c r="H57" s="229"/>
    </row>
    <row r="58" spans="1:8" ht="21" hidden="1" customHeight="1">
      <c r="A58" s="126" t="s">
        <v>75</v>
      </c>
      <c r="B58" s="123">
        <f t="shared" si="6"/>
        <v>0</v>
      </c>
      <c r="C58" s="119"/>
      <c r="D58" s="119"/>
      <c r="E58" s="119"/>
      <c r="F58" s="119"/>
      <c r="G58" s="119"/>
      <c r="H58" s="229"/>
    </row>
    <row r="59" spans="1:8" ht="21" hidden="1" customHeight="1">
      <c r="A59" s="125" t="s">
        <v>204</v>
      </c>
      <c r="B59" s="123">
        <f t="shared" si="6"/>
        <v>0</v>
      </c>
      <c r="C59" s="123">
        <f>SUM(C60:C63)</f>
        <v>0</v>
      </c>
      <c r="D59" s="123">
        <f>SUM(D60:D63)</f>
        <v>0</v>
      </c>
      <c r="E59" s="123">
        <f>SUM(E60:E63)</f>
        <v>0</v>
      </c>
      <c r="F59" s="123">
        <f>SUM(F60:F63)</f>
        <v>0</v>
      </c>
      <c r="G59" s="123">
        <f>SUM(G60:G63)</f>
        <v>0</v>
      </c>
      <c r="H59" s="229"/>
    </row>
    <row r="60" spans="1:8" ht="21" hidden="1" customHeight="1">
      <c r="A60" s="126" t="s">
        <v>72</v>
      </c>
      <c r="B60" s="123">
        <f t="shared" si="6"/>
        <v>0</v>
      </c>
      <c r="C60" s="119"/>
      <c r="D60" s="119"/>
      <c r="E60" s="119"/>
      <c r="F60" s="119"/>
      <c r="G60" s="119"/>
      <c r="H60" s="229"/>
    </row>
    <row r="61" spans="1:8" ht="21" hidden="1" customHeight="1">
      <c r="A61" s="126" t="s">
        <v>73</v>
      </c>
      <c r="B61" s="123">
        <f t="shared" si="6"/>
        <v>0</v>
      </c>
      <c r="C61" s="119"/>
      <c r="D61" s="119"/>
      <c r="E61" s="119"/>
      <c r="F61" s="119"/>
      <c r="G61" s="119"/>
      <c r="H61" s="229"/>
    </row>
    <row r="62" spans="1:8" ht="21" hidden="1" customHeight="1">
      <c r="A62" s="126" t="s">
        <v>74</v>
      </c>
      <c r="B62" s="123">
        <f t="shared" si="6"/>
        <v>0</v>
      </c>
      <c r="C62" s="119"/>
      <c r="D62" s="119"/>
      <c r="E62" s="119"/>
      <c r="F62" s="119"/>
      <c r="G62" s="119"/>
      <c r="H62" s="229"/>
    </row>
    <row r="63" spans="1:8" ht="21" hidden="1" customHeight="1">
      <c r="A63" s="126" t="s">
        <v>75</v>
      </c>
      <c r="B63" s="123">
        <f t="shared" si="6"/>
        <v>0</v>
      </c>
      <c r="C63" s="119"/>
      <c r="D63" s="119"/>
      <c r="E63" s="119"/>
      <c r="F63" s="119"/>
      <c r="G63" s="119"/>
      <c r="H63" s="229"/>
    </row>
    <row r="64" spans="1:8" ht="21" hidden="1" customHeight="1">
      <c r="A64" s="125" t="s">
        <v>209</v>
      </c>
      <c r="B64" s="123">
        <f t="shared" si="6"/>
        <v>0</v>
      </c>
      <c r="C64" s="123">
        <f>SUM(C65:C68)</f>
        <v>0</v>
      </c>
      <c r="D64" s="123">
        <f>SUM(D65:D68)</f>
        <v>0</v>
      </c>
      <c r="E64" s="123">
        <f>SUM(E65:E68)</f>
        <v>0</v>
      </c>
      <c r="F64" s="123">
        <f>SUM(F65:F68)</f>
        <v>0</v>
      </c>
      <c r="G64" s="123">
        <f>SUM(G65:G68)</f>
        <v>0</v>
      </c>
      <c r="H64" s="229"/>
    </row>
    <row r="65" spans="1:8" ht="21" hidden="1" customHeight="1">
      <c r="A65" s="126" t="s">
        <v>72</v>
      </c>
      <c r="B65" s="123">
        <f t="shared" si="6"/>
        <v>0</v>
      </c>
      <c r="C65" s="119"/>
      <c r="D65" s="119"/>
      <c r="E65" s="119"/>
      <c r="F65" s="119"/>
      <c r="G65" s="119"/>
      <c r="H65" s="229"/>
    </row>
    <row r="66" spans="1:8" ht="21" hidden="1" customHeight="1">
      <c r="A66" s="126" t="s">
        <v>73</v>
      </c>
      <c r="B66" s="123">
        <f t="shared" si="6"/>
        <v>0</v>
      </c>
      <c r="C66" s="119"/>
      <c r="D66" s="119"/>
      <c r="E66" s="119"/>
      <c r="F66" s="119"/>
      <c r="G66" s="119"/>
      <c r="H66" s="229"/>
    </row>
    <row r="67" spans="1:8" ht="21" hidden="1" customHeight="1">
      <c r="A67" s="126" t="s">
        <v>74</v>
      </c>
      <c r="B67" s="123">
        <f t="shared" si="6"/>
        <v>0</v>
      </c>
      <c r="C67" s="119"/>
      <c r="D67" s="119"/>
      <c r="E67" s="119"/>
      <c r="F67" s="119"/>
      <c r="G67" s="119"/>
      <c r="H67" s="229"/>
    </row>
    <row r="68" spans="1:8" ht="21" hidden="1" customHeight="1">
      <c r="A68" s="126" t="s">
        <v>75</v>
      </c>
      <c r="B68" s="123">
        <f t="shared" si="6"/>
        <v>0</v>
      </c>
      <c r="C68" s="119"/>
      <c r="D68" s="119"/>
      <c r="E68" s="119"/>
      <c r="F68" s="119"/>
      <c r="G68" s="119"/>
      <c r="H68" s="230"/>
    </row>
  </sheetData>
  <mergeCells count="10">
    <mergeCell ref="H6:H26"/>
    <mergeCell ref="H27:H47"/>
    <mergeCell ref="H48:H68"/>
    <mergeCell ref="A1:H1"/>
    <mergeCell ref="B3:D3"/>
    <mergeCell ref="A3:A4"/>
    <mergeCell ref="E3:E4"/>
    <mergeCell ref="F3:F4"/>
    <mergeCell ref="G3:G4"/>
    <mergeCell ref="H3:H4"/>
  </mergeCells>
  <phoneticPr fontId="6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K8" sqref="K8"/>
    </sheetView>
  </sheetViews>
  <sheetFormatPr defaultColWidth="9" defaultRowHeight="14.25"/>
  <cols>
    <col min="1" max="1" width="30.875" style="110" customWidth="1"/>
    <col min="2" max="2" width="12.25" customWidth="1"/>
    <col min="3" max="3" width="10.375" customWidth="1"/>
    <col min="4" max="4" width="11.625" customWidth="1"/>
    <col min="5" max="5" width="8.375" customWidth="1"/>
    <col min="6" max="7" width="8.875" customWidth="1"/>
  </cols>
  <sheetData>
    <row r="1" spans="1:8" ht="33" customHeight="1">
      <c r="A1" s="218" t="s">
        <v>212</v>
      </c>
      <c r="B1" s="218"/>
      <c r="C1" s="218"/>
      <c r="D1" s="218"/>
      <c r="E1" s="218"/>
      <c r="F1" s="218"/>
      <c r="G1" s="218"/>
      <c r="H1" s="218"/>
    </row>
    <row r="2" spans="1:8" ht="18.75" customHeight="1">
      <c r="A2" s="98" t="s">
        <v>6</v>
      </c>
      <c r="B2" s="111"/>
      <c r="C2" s="111"/>
      <c r="G2" s="122"/>
      <c r="H2" s="121" t="s">
        <v>86</v>
      </c>
    </row>
    <row r="3" spans="1:8" s="110" customFormat="1" ht="21.75" customHeight="1">
      <c r="A3" s="222" t="s">
        <v>9</v>
      </c>
      <c r="B3" s="222" t="s">
        <v>193</v>
      </c>
      <c r="C3" s="222"/>
      <c r="D3" s="222"/>
      <c r="E3" s="223" t="s">
        <v>100</v>
      </c>
      <c r="F3" s="223" t="s">
        <v>194</v>
      </c>
      <c r="G3" s="223" t="s">
        <v>195</v>
      </c>
      <c r="H3" s="222" t="s">
        <v>12</v>
      </c>
    </row>
    <row r="4" spans="1:8" ht="50.25" customHeight="1">
      <c r="A4" s="222"/>
      <c r="B4" s="115" t="s">
        <v>101</v>
      </c>
      <c r="C4" s="116" t="s">
        <v>102</v>
      </c>
      <c r="D4" s="116" t="s">
        <v>103</v>
      </c>
      <c r="E4" s="224"/>
      <c r="F4" s="224"/>
      <c r="G4" s="224"/>
      <c r="H4" s="222"/>
    </row>
    <row r="5" spans="1:8" ht="24" customHeight="1">
      <c r="A5" s="118" t="s">
        <v>196</v>
      </c>
      <c r="B5" s="123">
        <f t="shared" ref="B5:G5" si="0">SUM(B6,B27,B48)</f>
        <v>0</v>
      </c>
      <c r="C5" s="123">
        <f t="shared" si="0"/>
        <v>0</v>
      </c>
      <c r="D5" s="123">
        <f t="shared" si="0"/>
        <v>0</v>
      </c>
      <c r="E5" s="123">
        <f t="shared" si="0"/>
        <v>0</v>
      </c>
      <c r="F5" s="123">
        <f t="shared" si="0"/>
        <v>0</v>
      </c>
      <c r="G5" s="123">
        <f t="shared" si="0"/>
        <v>0</v>
      </c>
      <c r="H5" s="124"/>
    </row>
    <row r="6" spans="1:8" ht="21" customHeight="1">
      <c r="A6" s="118" t="s">
        <v>213</v>
      </c>
      <c r="B6" s="123">
        <f>SUM(B7,B12,B17,B22)</f>
        <v>0</v>
      </c>
      <c r="C6" s="123">
        <f t="shared" ref="C6:H6" si="1">SUM(C7,C12,C17,C22)</f>
        <v>0</v>
      </c>
      <c r="D6" s="123">
        <f t="shared" si="1"/>
        <v>0</v>
      </c>
      <c r="E6" s="123">
        <f t="shared" si="1"/>
        <v>0</v>
      </c>
      <c r="F6" s="123">
        <f t="shared" si="1"/>
        <v>0</v>
      </c>
      <c r="G6" s="123">
        <f t="shared" si="1"/>
        <v>0</v>
      </c>
      <c r="H6" s="231">
        <f t="shared" si="1"/>
        <v>0</v>
      </c>
    </row>
    <row r="7" spans="1:8" ht="21" customHeight="1">
      <c r="A7" s="125" t="s">
        <v>198</v>
      </c>
      <c r="B7" s="123">
        <f t="shared" ref="B7:B26" si="2">SUM(C7:D7)</f>
        <v>0</v>
      </c>
      <c r="C7" s="123">
        <f>SUM(C8:C11)</f>
        <v>0</v>
      </c>
      <c r="D7" s="123">
        <f>SUM(D8:D11)</f>
        <v>0</v>
      </c>
      <c r="E7" s="123">
        <f>SUM(E8:E11)</f>
        <v>0</v>
      </c>
      <c r="F7" s="123">
        <f>SUM(F8:F11)</f>
        <v>0</v>
      </c>
      <c r="G7" s="123">
        <f>SUM(G8:G11)</f>
        <v>0</v>
      </c>
      <c r="H7" s="232"/>
    </row>
    <row r="8" spans="1:8" ht="21" customHeight="1">
      <c r="A8" s="126" t="s">
        <v>72</v>
      </c>
      <c r="B8" s="123">
        <f t="shared" si="2"/>
        <v>0</v>
      </c>
      <c r="C8" s="119"/>
      <c r="D8" s="119"/>
      <c r="E8" s="119"/>
      <c r="F8" s="119"/>
      <c r="G8" s="119"/>
      <c r="H8" s="232"/>
    </row>
    <row r="9" spans="1:8" ht="21" customHeight="1">
      <c r="A9" s="126" t="s">
        <v>73</v>
      </c>
      <c r="B9" s="123">
        <f t="shared" si="2"/>
        <v>0</v>
      </c>
      <c r="C9" s="119"/>
      <c r="D9" s="119"/>
      <c r="E9" s="119"/>
      <c r="F9" s="119"/>
      <c r="G9" s="119"/>
      <c r="H9" s="232"/>
    </row>
    <row r="10" spans="1:8" ht="21" customHeight="1">
      <c r="A10" s="126" t="s">
        <v>74</v>
      </c>
      <c r="B10" s="123">
        <f t="shared" si="2"/>
        <v>0</v>
      </c>
      <c r="C10" s="119"/>
      <c r="D10" s="119"/>
      <c r="E10" s="119"/>
      <c r="F10" s="119"/>
      <c r="G10" s="119"/>
      <c r="H10" s="232"/>
    </row>
    <row r="11" spans="1:8" ht="21" customHeight="1">
      <c r="A11" s="126" t="s">
        <v>75</v>
      </c>
      <c r="B11" s="123">
        <f t="shared" si="2"/>
        <v>0</v>
      </c>
      <c r="C11" s="119"/>
      <c r="D11" s="119"/>
      <c r="E11" s="119"/>
      <c r="F11" s="119"/>
      <c r="G11" s="119"/>
      <c r="H11" s="232"/>
    </row>
    <row r="12" spans="1:8" ht="21" customHeight="1">
      <c r="A12" s="125" t="s">
        <v>201</v>
      </c>
      <c r="B12" s="123">
        <f t="shared" si="2"/>
        <v>0</v>
      </c>
      <c r="C12" s="123">
        <f>SUM(C13:C16)</f>
        <v>0</v>
      </c>
      <c r="D12" s="123">
        <f>SUM(D13:D16)</f>
        <v>0</v>
      </c>
      <c r="E12" s="123">
        <f>SUM(E13:E16)</f>
        <v>0</v>
      </c>
      <c r="F12" s="123">
        <f>SUM(F13:F16)</f>
        <v>0</v>
      </c>
      <c r="G12" s="123">
        <f>SUM(G13:G16)</f>
        <v>0</v>
      </c>
      <c r="H12" s="232"/>
    </row>
    <row r="13" spans="1:8" ht="21" customHeight="1">
      <c r="A13" s="126" t="s">
        <v>72</v>
      </c>
      <c r="B13" s="123">
        <f t="shared" si="2"/>
        <v>0</v>
      </c>
      <c r="C13" s="119"/>
      <c r="D13" s="119"/>
      <c r="E13" s="119"/>
      <c r="F13" s="119"/>
      <c r="G13" s="119"/>
      <c r="H13" s="232"/>
    </row>
    <row r="14" spans="1:8" ht="21" customHeight="1">
      <c r="A14" s="126" t="s">
        <v>73</v>
      </c>
      <c r="B14" s="123">
        <f t="shared" si="2"/>
        <v>0</v>
      </c>
      <c r="C14" s="119"/>
      <c r="D14" s="119"/>
      <c r="E14" s="119"/>
      <c r="F14" s="119"/>
      <c r="G14" s="119"/>
      <c r="H14" s="232"/>
    </row>
    <row r="15" spans="1:8" ht="21" customHeight="1">
      <c r="A15" s="126" t="s">
        <v>74</v>
      </c>
      <c r="B15" s="123">
        <f t="shared" si="2"/>
        <v>0</v>
      </c>
      <c r="C15" s="119"/>
      <c r="D15" s="119"/>
      <c r="E15" s="119"/>
      <c r="F15" s="119"/>
      <c r="G15" s="119"/>
      <c r="H15" s="232"/>
    </row>
    <row r="16" spans="1:8" ht="21" customHeight="1">
      <c r="A16" s="126" t="s">
        <v>75</v>
      </c>
      <c r="B16" s="123">
        <f t="shared" si="2"/>
        <v>0</v>
      </c>
      <c r="C16" s="119"/>
      <c r="D16" s="119"/>
      <c r="E16" s="119"/>
      <c r="F16" s="119"/>
      <c r="G16" s="119"/>
      <c r="H16" s="232"/>
    </row>
    <row r="17" spans="1:8" ht="21" customHeight="1">
      <c r="A17" s="125" t="s">
        <v>214</v>
      </c>
      <c r="B17" s="123">
        <f t="shared" si="2"/>
        <v>0</v>
      </c>
      <c r="C17" s="123">
        <f>SUM(C18:C21)</f>
        <v>0</v>
      </c>
      <c r="D17" s="123">
        <f>SUM(D18:D21)</f>
        <v>0</v>
      </c>
      <c r="E17" s="123">
        <f>SUM(E18:E21)</f>
        <v>0</v>
      </c>
      <c r="F17" s="123">
        <f>SUM(F18:F21)</f>
        <v>0</v>
      </c>
      <c r="G17" s="123">
        <f>SUM(G18:G21)</f>
        <v>0</v>
      </c>
      <c r="H17" s="232"/>
    </row>
    <row r="18" spans="1:8" ht="21" customHeight="1">
      <c r="A18" s="126" t="s">
        <v>72</v>
      </c>
      <c r="B18" s="123">
        <f t="shared" si="2"/>
        <v>0</v>
      </c>
      <c r="C18" s="119"/>
      <c r="D18" s="119"/>
      <c r="E18" s="119"/>
      <c r="F18" s="119"/>
      <c r="G18" s="119"/>
      <c r="H18" s="232"/>
    </row>
    <row r="19" spans="1:8" ht="21" customHeight="1">
      <c r="A19" s="126" t="s">
        <v>73</v>
      </c>
      <c r="B19" s="123">
        <f t="shared" si="2"/>
        <v>0</v>
      </c>
      <c r="C19" s="119"/>
      <c r="D19" s="119"/>
      <c r="E19" s="119"/>
      <c r="F19" s="119"/>
      <c r="G19" s="119"/>
      <c r="H19" s="232"/>
    </row>
    <row r="20" spans="1:8" ht="21" customHeight="1">
      <c r="A20" s="126" t="s">
        <v>74</v>
      </c>
      <c r="B20" s="123">
        <f t="shared" si="2"/>
        <v>0</v>
      </c>
      <c r="C20" s="119"/>
      <c r="D20" s="119"/>
      <c r="E20" s="119"/>
      <c r="F20" s="119"/>
      <c r="G20" s="119"/>
      <c r="H20" s="232"/>
    </row>
    <row r="21" spans="1:8" ht="21" customHeight="1">
      <c r="A21" s="126" t="s">
        <v>75</v>
      </c>
      <c r="B21" s="123">
        <f t="shared" si="2"/>
        <v>0</v>
      </c>
      <c r="C21" s="119"/>
      <c r="D21" s="119"/>
      <c r="E21" s="119"/>
      <c r="F21" s="119"/>
      <c r="G21" s="119"/>
      <c r="H21" s="232"/>
    </row>
    <row r="22" spans="1:8" ht="21" customHeight="1">
      <c r="A22" s="125" t="s">
        <v>209</v>
      </c>
      <c r="B22" s="123">
        <f t="shared" si="2"/>
        <v>0</v>
      </c>
      <c r="C22" s="123">
        <f>SUM(C23:C26)</f>
        <v>0</v>
      </c>
      <c r="D22" s="123">
        <f>SUM(D23:D26)</f>
        <v>0</v>
      </c>
      <c r="E22" s="123">
        <f>SUM(E23:E26)</f>
        <v>0</v>
      </c>
      <c r="F22" s="123">
        <f>SUM(F23:F26)</f>
        <v>0</v>
      </c>
      <c r="G22" s="123">
        <f>SUM(G23:G26)</f>
        <v>0</v>
      </c>
      <c r="H22" s="232"/>
    </row>
    <row r="23" spans="1:8" ht="21" customHeight="1">
      <c r="A23" s="126" t="s">
        <v>72</v>
      </c>
      <c r="B23" s="123">
        <f t="shared" si="2"/>
        <v>0</v>
      </c>
      <c r="C23" s="119"/>
      <c r="D23" s="119"/>
      <c r="E23" s="119"/>
      <c r="F23" s="119"/>
      <c r="G23" s="119"/>
      <c r="H23" s="232"/>
    </row>
    <row r="24" spans="1:8" ht="21" customHeight="1">
      <c r="A24" s="126" t="s">
        <v>73</v>
      </c>
      <c r="B24" s="123">
        <f t="shared" si="2"/>
        <v>0</v>
      </c>
      <c r="C24" s="119"/>
      <c r="D24" s="119"/>
      <c r="E24" s="119"/>
      <c r="F24" s="119"/>
      <c r="G24" s="119"/>
      <c r="H24" s="232"/>
    </row>
    <row r="25" spans="1:8" ht="21" customHeight="1">
      <c r="A25" s="126" t="s">
        <v>74</v>
      </c>
      <c r="B25" s="123">
        <f t="shared" si="2"/>
        <v>0</v>
      </c>
      <c r="C25" s="119"/>
      <c r="D25" s="119"/>
      <c r="E25" s="119"/>
      <c r="F25" s="119"/>
      <c r="G25" s="119"/>
      <c r="H25" s="232"/>
    </row>
    <row r="26" spans="1:8" ht="21" customHeight="1">
      <c r="A26" s="126" t="s">
        <v>75</v>
      </c>
      <c r="B26" s="123">
        <f t="shared" si="2"/>
        <v>0</v>
      </c>
      <c r="C26" s="119"/>
      <c r="D26" s="119"/>
      <c r="E26" s="119"/>
      <c r="F26" s="119"/>
      <c r="G26" s="119"/>
      <c r="H26" s="233"/>
    </row>
    <row r="27" spans="1:8" ht="21" customHeight="1">
      <c r="A27" s="118" t="s">
        <v>215</v>
      </c>
      <c r="B27" s="123">
        <f t="shared" ref="B27:G27" si="3">SUM(B28,B33,B38,B43)</f>
        <v>0</v>
      </c>
      <c r="C27" s="123">
        <f t="shared" si="3"/>
        <v>0</v>
      </c>
      <c r="D27" s="123">
        <f t="shared" si="3"/>
        <v>0</v>
      </c>
      <c r="E27" s="123">
        <f t="shared" si="3"/>
        <v>0</v>
      </c>
      <c r="F27" s="123">
        <f t="shared" si="3"/>
        <v>0</v>
      </c>
      <c r="G27" s="123">
        <f t="shared" si="3"/>
        <v>0</v>
      </c>
      <c r="H27" s="228"/>
    </row>
    <row r="28" spans="1:8" ht="21" customHeight="1">
      <c r="A28" s="125" t="s">
        <v>198</v>
      </c>
      <c r="B28" s="123">
        <f t="shared" ref="B28:B47" si="4">SUM(C28:D28)</f>
        <v>0</v>
      </c>
      <c r="C28" s="123">
        <f>SUM(C29:C32)</f>
        <v>0</v>
      </c>
      <c r="D28" s="123">
        <f>SUM(D29:D32)</f>
        <v>0</v>
      </c>
      <c r="E28" s="123">
        <f>SUM(E29:E32)</f>
        <v>0</v>
      </c>
      <c r="F28" s="123">
        <f>SUM(F29:F32)</f>
        <v>0</v>
      </c>
      <c r="G28" s="123">
        <f>SUM(G29:G32)</f>
        <v>0</v>
      </c>
      <c r="H28" s="229"/>
    </row>
    <row r="29" spans="1:8" ht="21" customHeight="1">
      <c r="A29" s="126" t="s">
        <v>72</v>
      </c>
      <c r="B29" s="123">
        <f t="shared" si="4"/>
        <v>0</v>
      </c>
      <c r="C29" s="119"/>
      <c r="D29" s="119"/>
      <c r="E29" s="119"/>
      <c r="F29" s="119"/>
      <c r="G29" s="119"/>
      <c r="H29" s="229"/>
    </row>
    <row r="30" spans="1:8" ht="21" customHeight="1">
      <c r="A30" s="126" t="s">
        <v>73</v>
      </c>
      <c r="B30" s="123">
        <f t="shared" si="4"/>
        <v>0</v>
      </c>
      <c r="C30" s="119"/>
      <c r="D30" s="119"/>
      <c r="E30" s="119"/>
      <c r="F30" s="119"/>
      <c r="G30" s="119"/>
      <c r="H30" s="229"/>
    </row>
    <row r="31" spans="1:8" ht="21" customHeight="1">
      <c r="A31" s="126" t="s">
        <v>74</v>
      </c>
      <c r="B31" s="123">
        <f t="shared" si="4"/>
        <v>0</v>
      </c>
      <c r="C31" s="119"/>
      <c r="D31" s="119"/>
      <c r="E31" s="119"/>
      <c r="F31" s="119"/>
      <c r="G31" s="119"/>
      <c r="H31" s="229"/>
    </row>
    <row r="32" spans="1:8" ht="21" customHeight="1">
      <c r="A32" s="126" t="s">
        <v>75</v>
      </c>
      <c r="B32" s="123">
        <f t="shared" si="4"/>
        <v>0</v>
      </c>
      <c r="C32" s="119"/>
      <c r="D32" s="119"/>
      <c r="E32" s="119"/>
      <c r="F32" s="119"/>
      <c r="G32" s="119"/>
      <c r="H32" s="229"/>
    </row>
    <row r="33" spans="1:8" ht="21" customHeight="1">
      <c r="A33" s="125" t="s">
        <v>201</v>
      </c>
      <c r="B33" s="123">
        <f t="shared" si="4"/>
        <v>0</v>
      </c>
      <c r="C33" s="123">
        <f>SUM(C34:C37)</f>
        <v>0</v>
      </c>
      <c r="D33" s="123">
        <f>SUM(D34:D37)</f>
        <v>0</v>
      </c>
      <c r="E33" s="123">
        <f>SUM(E34:E37)</f>
        <v>0</v>
      </c>
      <c r="F33" s="123">
        <f>SUM(F34:F37)</f>
        <v>0</v>
      </c>
      <c r="G33" s="123">
        <f>SUM(G34:G37)</f>
        <v>0</v>
      </c>
      <c r="H33" s="229"/>
    </row>
    <row r="34" spans="1:8" ht="21" customHeight="1">
      <c r="A34" s="126" t="s">
        <v>72</v>
      </c>
      <c r="B34" s="123">
        <f t="shared" si="4"/>
        <v>0</v>
      </c>
      <c r="C34" s="119"/>
      <c r="D34" s="119"/>
      <c r="E34" s="119"/>
      <c r="F34" s="119"/>
      <c r="G34" s="119"/>
      <c r="H34" s="229"/>
    </row>
    <row r="35" spans="1:8" ht="21" customHeight="1">
      <c r="A35" s="126" t="s">
        <v>73</v>
      </c>
      <c r="B35" s="123">
        <f t="shared" si="4"/>
        <v>0</v>
      </c>
      <c r="C35" s="119"/>
      <c r="D35" s="119"/>
      <c r="E35" s="119"/>
      <c r="F35" s="119"/>
      <c r="G35" s="119"/>
      <c r="H35" s="229"/>
    </row>
    <row r="36" spans="1:8" ht="21" customHeight="1">
      <c r="A36" s="126" t="s">
        <v>74</v>
      </c>
      <c r="B36" s="123">
        <f t="shared" si="4"/>
        <v>0</v>
      </c>
      <c r="C36" s="119"/>
      <c r="D36" s="119"/>
      <c r="E36" s="119"/>
      <c r="F36" s="119"/>
      <c r="G36" s="119"/>
      <c r="H36" s="229"/>
    </row>
    <row r="37" spans="1:8" ht="21" customHeight="1">
      <c r="A37" s="126" t="s">
        <v>75</v>
      </c>
      <c r="B37" s="123">
        <f t="shared" si="4"/>
        <v>0</v>
      </c>
      <c r="C37" s="119"/>
      <c r="D37" s="119"/>
      <c r="E37" s="119"/>
      <c r="F37" s="119"/>
      <c r="G37" s="119"/>
      <c r="H37" s="229"/>
    </row>
    <row r="38" spans="1:8" ht="21" customHeight="1">
      <c r="A38" s="125" t="s">
        <v>214</v>
      </c>
      <c r="B38" s="123">
        <f t="shared" si="4"/>
        <v>0</v>
      </c>
      <c r="C38" s="123">
        <f>SUM(C39:C42)</f>
        <v>0</v>
      </c>
      <c r="D38" s="123">
        <f>SUM(D39:D42)</f>
        <v>0</v>
      </c>
      <c r="E38" s="123">
        <f>SUM(E39:E42)</f>
        <v>0</v>
      </c>
      <c r="F38" s="123">
        <f>SUM(F39:F42)</f>
        <v>0</v>
      </c>
      <c r="G38" s="123">
        <f>SUM(G39:G42)</f>
        <v>0</v>
      </c>
      <c r="H38" s="229"/>
    </row>
    <row r="39" spans="1:8" ht="21" customHeight="1">
      <c r="A39" s="126" t="s">
        <v>72</v>
      </c>
      <c r="B39" s="123">
        <f t="shared" si="4"/>
        <v>0</v>
      </c>
      <c r="C39" s="119"/>
      <c r="D39" s="119"/>
      <c r="E39" s="119"/>
      <c r="F39" s="119"/>
      <c r="G39" s="119"/>
      <c r="H39" s="229"/>
    </row>
    <row r="40" spans="1:8" ht="21" customHeight="1">
      <c r="A40" s="126" t="s">
        <v>73</v>
      </c>
      <c r="B40" s="123">
        <f t="shared" si="4"/>
        <v>0</v>
      </c>
      <c r="C40" s="119"/>
      <c r="D40" s="119"/>
      <c r="E40" s="119"/>
      <c r="F40" s="119"/>
      <c r="G40" s="119"/>
      <c r="H40" s="229"/>
    </row>
    <row r="41" spans="1:8" ht="21" customHeight="1">
      <c r="A41" s="126" t="s">
        <v>74</v>
      </c>
      <c r="B41" s="123">
        <f t="shared" si="4"/>
        <v>0</v>
      </c>
      <c r="C41" s="119"/>
      <c r="D41" s="119"/>
      <c r="E41" s="119"/>
      <c r="F41" s="119"/>
      <c r="G41" s="119"/>
      <c r="H41" s="229"/>
    </row>
    <row r="42" spans="1:8" ht="21" customHeight="1">
      <c r="A42" s="126" t="s">
        <v>75</v>
      </c>
      <c r="B42" s="123">
        <f t="shared" si="4"/>
        <v>0</v>
      </c>
      <c r="C42" s="119"/>
      <c r="D42" s="119"/>
      <c r="E42" s="119"/>
      <c r="F42" s="119"/>
      <c r="G42" s="119"/>
      <c r="H42" s="229"/>
    </row>
    <row r="43" spans="1:8" ht="21" customHeight="1">
      <c r="A43" s="125" t="s">
        <v>209</v>
      </c>
      <c r="B43" s="123">
        <f t="shared" si="4"/>
        <v>0</v>
      </c>
      <c r="C43" s="123">
        <f>SUM(C44:C47)</f>
        <v>0</v>
      </c>
      <c r="D43" s="123">
        <f>SUM(D44:D47)</f>
        <v>0</v>
      </c>
      <c r="E43" s="123">
        <f>SUM(E44:E47)</f>
        <v>0</v>
      </c>
      <c r="F43" s="123">
        <f>SUM(F44:F47)</f>
        <v>0</v>
      </c>
      <c r="G43" s="123">
        <f>SUM(G44:G47)</f>
        <v>0</v>
      </c>
      <c r="H43" s="229"/>
    </row>
    <row r="44" spans="1:8" ht="21" customHeight="1">
      <c r="A44" s="126" t="s">
        <v>72</v>
      </c>
      <c r="B44" s="123">
        <f t="shared" si="4"/>
        <v>0</v>
      </c>
      <c r="C44" s="119"/>
      <c r="D44" s="119"/>
      <c r="E44" s="119"/>
      <c r="F44" s="119"/>
      <c r="G44" s="119"/>
      <c r="H44" s="229"/>
    </row>
    <row r="45" spans="1:8" ht="21" customHeight="1">
      <c r="A45" s="126" t="s">
        <v>73</v>
      </c>
      <c r="B45" s="123">
        <f t="shared" si="4"/>
        <v>0</v>
      </c>
      <c r="C45" s="119"/>
      <c r="D45" s="119"/>
      <c r="E45" s="119"/>
      <c r="F45" s="119"/>
      <c r="G45" s="119"/>
      <c r="H45" s="229"/>
    </row>
    <row r="46" spans="1:8" ht="21" customHeight="1">
      <c r="A46" s="126" t="s">
        <v>74</v>
      </c>
      <c r="B46" s="123">
        <f t="shared" si="4"/>
        <v>0</v>
      </c>
      <c r="C46" s="119"/>
      <c r="D46" s="119"/>
      <c r="E46" s="119"/>
      <c r="F46" s="119"/>
      <c r="G46" s="119"/>
      <c r="H46" s="229"/>
    </row>
    <row r="47" spans="1:8" ht="21" customHeight="1">
      <c r="A47" s="126" t="s">
        <v>75</v>
      </c>
      <c r="B47" s="123">
        <f t="shared" si="4"/>
        <v>0</v>
      </c>
      <c r="C47" s="119"/>
      <c r="D47" s="119"/>
      <c r="E47" s="119"/>
      <c r="F47" s="119"/>
      <c r="G47" s="119"/>
      <c r="H47" s="230"/>
    </row>
    <row r="48" spans="1:8" ht="21" customHeight="1">
      <c r="A48" s="118" t="s">
        <v>216</v>
      </c>
      <c r="B48" s="123">
        <f t="shared" ref="B48:G48" si="5">SUM(B49,B54,B59,B64)</f>
        <v>0</v>
      </c>
      <c r="C48" s="123">
        <f t="shared" si="5"/>
        <v>0</v>
      </c>
      <c r="D48" s="123">
        <f t="shared" si="5"/>
        <v>0</v>
      </c>
      <c r="E48" s="123">
        <f t="shared" si="5"/>
        <v>0</v>
      </c>
      <c r="F48" s="123">
        <f t="shared" si="5"/>
        <v>0</v>
      </c>
      <c r="G48" s="123">
        <f t="shared" si="5"/>
        <v>0</v>
      </c>
      <c r="H48" s="228"/>
    </row>
    <row r="49" spans="1:8" ht="21" customHeight="1">
      <c r="A49" s="125" t="s">
        <v>198</v>
      </c>
      <c r="B49" s="123">
        <f t="shared" ref="B49:B68" si="6">SUM(C49:D49)</f>
        <v>0</v>
      </c>
      <c r="C49" s="123">
        <f>SUM(C50:C53)</f>
        <v>0</v>
      </c>
      <c r="D49" s="123">
        <f>SUM(D50:D53)</f>
        <v>0</v>
      </c>
      <c r="E49" s="123">
        <f>SUM(E50:E53)</f>
        <v>0</v>
      </c>
      <c r="F49" s="123">
        <f>SUM(F50:F53)</f>
        <v>0</v>
      </c>
      <c r="G49" s="123">
        <f>SUM(G50:G53)</f>
        <v>0</v>
      </c>
      <c r="H49" s="229"/>
    </row>
    <row r="50" spans="1:8" ht="21" customHeight="1">
      <c r="A50" s="126" t="s">
        <v>72</v>
      </c>
      <c r="B50" s="123">
        <f t="shared" si="6"/>
        <v>0</v>
      </c>
      <c r="C50" s="119"/>
      <c r="D50" s="119"/>
      <c r="E50" s="119"/>
      <c r="F50" s="119"/>
      <c r="G50" s="119"/>
      <c r="H50" s="229"/>
    </row>
    <row r="51" spans="1:8" ht="21" customHeight="1">
      <c r="A51" s="126" t="s">
        <v>73</v>
      </c>
      <c r="B51" s="123">
        <f t="shared" si="6"/>
        <v>0</v>
      </c>
      <c r="C51" s="119"/>
      <c r="D51" s="119"/>
      <c r="E51" s="119"/>
      <c r="F51" s="119"/>
      <c r="G51" s="119"/>
      <c r="H51" s="229"/>
    </row>
    <row r="52" spans="1:8" ht="21" customHeight="1">
      <c r="A52" s="126" t="s">
        <v>74</v>
      </c>
      <c r="B52" s="123">
        <f t="shared" si="6"/>
        <v>0</v>
      </c>
      <c r="C52" s="119"/>
      <c r="D52" s="119"/>
      <c r="E52" s="119"/>
      <c r="F52" s="119"/>
      <c r="G52" s="119"/>
      <c r="H52" s="229"/>
    </row>
    <row r="53" spans="1:8" ht="21" customHeight="1">
      <c r="A53" s="126" t="s">
        <v>75</v>
      </c>
      <c r="B53" s="123">
        <f t="shared" si="6"/>
        <v>0</v>
      </c>
      <c r="C53" s="119"/>
      <c r="D53" s="119"/>
      <c r="E53" s="119"/>
      <c r="F53" s="119"/>
      <c r="G53" s="119"/>
      <c r="H53" s="229"/>
    </row>
    <row r="54" spans="1:8" ht="21" customHeight="1">
      <c r="A54" s="125" t="s">
        <v>201</v>
      </c>
      <c r="B54" s="123">
        <f t="shared" si="6"/>
        <v>0</v>
      </c>
      <c r="C54" s="123">
        <f>SUM(C55:C58)</f>
        <v>0</v>
      </c>
      <c r="D54" s="123">
        <f>SUM(D55:D58)</f>
        <v>0</v>
      </c>
      <c r="E54" s="123">
        <f>SUM(E55:E58)</f>
        <v>0</v>
      </c>
      <c r="F54" s="123">
        <f>SUM(F55:F58)</f>
        <v>0</v>
      </c>
      <c r="G54" s="123">
        <f>SUM(G55:G58)</f>
        <v>0</v>
      </c>
      <c r="H54" s="229"/>
    </row>
    <row r="55" spans="1:8" ht="21" customHeight="1">
      <c r="A55" s="126" t="s">
        <v>72</v>
      </c>
      <c r="B55" s="123">
        <f t="shared" si="6"/>
        <v>0</v>
      </c>
      <c r="C55" s="119"/>
      <c r="D55" s="119"/>
      <c r="E55" s="119"/>
      <c r="F55" s="119"/>
      <c r="G55" s="119"/>
      <c r="H55" s="229"/>
    </row>
    <row r="56" spans="1:8" ht="21" customHeight="1">
      <c r="A56" s="126" t="s">
        <v>73</v>
      </c>
      <c r="B56" s="123">
        <f t="shared" si="6"/>
        <v>0</v>
      </c>
      <c r="C56" s="119"/>
      <c r="D56" s="119"/>
      <c r="E56" s="119"/>
      <c r="F56" s="119"/>
      <c r="G56" s="119"/>
      <c r="H56" s="229"/>
    </row>
    <row r="57" spans="1:8" ht="21" customHeight="1">
      <c r="A57" s="126" t="s">
        <v>74</v>
      </c>
      <c r="B57" s="123">
        <f t="shared" si="6"/>
        <v>0</v>
      </c>
      <c r="C57" s="119"/>
      <c r="D57" s="119"/>
      <c r="E57" s="119"/>
      <c r="F57" s="119"/>
      <c r="G57" s="119"/>
      <c r="H57" s="229"/>
    </row>
    <row r="58" spans="1:8" ht="21" customHeight="1">
      <c r="A58" s="126" t="s">
        <v>75</v>
      </c>
      <c r="B58" s="123">
        <f t="shared" si="6"/>
        <v>0</v>
      </c>
      <c r="C58" s="119"/>
      <c r="D58" s="119"/>
      <c r="E58" s="119"/>
      <c r="F58" s="119"/>
      <c r="G58" s="119"/>
      <c r="H58" s="229"/>
    </row>
    <row r="59" spans="1:8" ht="21" customHeight="1">
      <c r="A59" s="125" t="s">
        <v>204</v>
      </c>
      <c r="B59" s="123">
        <f t="shared" si="6"/>
        <v>0</v>
      </c>
      <c r="C59" s="123">
        <f>SUM(C60:C63)</f>
        <v>0</v>
      </c>
      <c r="D59" s="123">
        <f>SUM(D60:D63)</f>
        <v>0</v>
      </c>
      <c r="E59" s="123">
        <f>SUM(E60:E63)</f>
        <v>0</v>
      </c>
      <c r="F59" s="123">
        <f>SUM(F60:F63)</f>
        <v>0</v>
      </c>
      <c r="G59" s="123">
        <f>SUM(G60:G63)</f>
        <v>0</v>
      </c>
      <c r="H59" s="229"/>
    </row>
    <row r="60" spans="1:8" ht="21" customHeight="1">
      <c r="A60" s="126" t="s">
        <v>72</v>
      </c>
      <c r="B60" s="123">
        <f t="shared" si="6"/>
        <v>0</v>
      </c>
      <c r="C60" s="119"/>
      <c r="D60" s="119"/>
      <c r="E60" s="119"/>
      <c r="F60" s="119"/>
      <c r="G60" s="119"/>
      <c r="H60" s="229"/>
    </row>
    <row r="61" spans="1:8" ht="21" customHeight="1">
      <c r="A61" s="126" t="s">
        <v>73</v>
      </c>
      <c r="B61" s="123">
        <f t="shared" si="6"/>
        <v>0</v>
      </c>
      <c r="C61" s="119"/>
      <c r="D61" s="119"/>
      <c r="E61" s="119"/>
      <c r="F61" s="119"/>
      <c r="G61" s="119"/>
      <c r="H61" s="229"/>
    </row>
    <row r="62" spans="1:8" ht="21" customHeight="1">
      <c r="A62" s="126" t="s">
        <v>74</v>
      </c>
      <c r="B62" s="123">
        <f t="shared" si="6"/>
        <v>0</v>
      </c>
      <c r="C62" s="119"/>
      <c r="D62" s="119"/>
      <c r="E62" s="119"/>
      <c r="F62" s="119"/>
      <c r="G62" s="119"/>
      <c r="H62" s="229"/>
    </row>
    <row r="63" spans="1:8" ht="21" customHeight="1">
      <c r="A63" s="126" t="s">
        <v>75</v>
      </c>
      <c r="B63" s="123">
        <f t="shared" si="6"/>
        <v>0</v>
      </c>
      <c r="C63" s="119"/>
      <c r="D63" s="119"/>
      <c r="E63" s="119"/>
      <c r="F63" s="119"/>
      <c r="G63" s="119"/>
      <c r="H63" s="229"/>
    </row>
    <row r="64" spans="1:8" ht="21" customHeight="1">
      <c r="A64" s="125" t="s">
        <v>209</v>
      </c>
      <c r="B64" s="123">
        <f t="shared" si="6"/>
        <v>0</v>
      </c>
      <c r="C64" s="123">
        <f>SUM(C65:C68)</f>
        <v>0</v>
      </c>
      <c r="D64" s="123">
        <f>SUM(D65:D68)</f>
        <v>0</v>
      </c>
      <c r="E64" s="123">
        <f>SUM(E65:E68)</f>
        <v>0</v>
      </c>
      <c r="F64" s="123">
        <f>SUM(F65:F68)</f>
        <v>0</v>
      </c>
      <c r="G64" s="123">
        <f>SUM(G65:G68)</f>
        <v>0</v>
      </c>
      <c r="H64" s="229"/>
    </row>
    <row r="65" spans="1:8" ht="21" customHeight="1">
      <c r="A65" s="126" t="s">
        <v>72</v>
      </c>
      <c r="B65" s="123">
        <f t="shared" si="6"/>
        <v>0</v>
      </c>
      <c r="C65" s="119"/>
      <c r="D65" s="119"/>
      <c r="E65" s="119"/>
      <c r="F65" s="119"/>
      <c r="G65" s="119"/>
      <c r="H65" s="229"/>
    </row>
    <row r="66" spans="1:8" ht="21" customHeight="1">
      <c r="A66" s="126" t="s">
        <v>73</v>
      </c>
      <c r="B66" s="123">
        <f t="shared" si="6"/>
        <v>0</v>
      </c>
      <c r="C66" s="119"/>
      <c r="D66" s="119"/>
      <c r="E66" s="119"/>
      <c r="F66" s="119"/>
      <c r="G66" s="119"/>
      <c r="H66" s="229"/>
    </row>
    <row r="67" spans="1:8" ht="21" customHeight="1">
      <c r="A67" s="126" t="s">
        <v>74</v>
      </c>
      <c r="B67" s="123">
        <f t="shared" si="6"/>
        <v>0</v>
      </c>
      <c r="C67" s="119"/>
      <c r="D67" s="119"/>
      <c r="E67" s="119"/>
      <c r="F67" s="119"/>
      <c r="G67" s="119"/>
      <c r="H67" s="229"/>
    </row>
    <row r="68" spans="1:8" ht="21" customHeight="1">
      <c r="A68" s="126" t="s">
        <v>75</v>
      </c>
      <c r="B68" s="123">
        <f t="shared" si="6"/>
        <v>0</v>
      </c>
      <c r="C68" s="119"/>
      <c r="D68" s="119"/>
      <c r="E68" s="119"/>
      <c r="F68" s="119"/>
      <c r="G68" s="119"/>
      <c r="H68" s="230"/>
    </row>
  </sheetData>
  <mergeCells count="10">
    <mergeCell ref="H6:H26"/>
    <mergeCell ref="H27:H47"/>
    <mergeCell ref="H48:H68"/>
    <mergeCell ref="A1:H1"/>
    <mergeCell ref="B3:D3"/>
    <mergeCell ref="A3:A4"/>
    <mergeCell ref="E3:E4"/>
    <mergeCell ref="F3:F4"/>
    <mergeCell ref="G3:G4"/>
    <mergeCell ref="H3:H4"/>
  </mergeCells>
  <phoneticPr fontId="6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16"/>
  <sheetViews>
    <sheetView zoomScale="85" zoomScaleNormal="85" workbookViewId="0">
      <selection activeCell="C6" sqref="C6"/>
    </sheetView>
  </sheetViews>
  <sheetFormatPr defaultColWidth="9" defaultRowHeight="14.25"/>
  <cols>
    <col min="1" max="1" width="28.375" style="110" customWidth="1"/>
    <col min="2" max="2" width="12.25" customWidth="1"/>
    <col min="3" max="3" width="10.375" customWidth="1"/>
    <col min="4" max="4" width="11.625" customWidth="1"/>
    <col min="5" max="5" width="8.375" customWidth="1"/>
    <col min="6" max="8" width="8.875" customWidth="1"/>
    <col min="9" max="9" width="10.25" customWidth="1"/>
  </cols>
  <sheetData>
    <row r="1" spans="1:9" ht="33" customHeight="1">
      <c r="A1" s="218" t="s">
        <v>217</v>
      </c>
      <c r="B1" s="218"/>
      <c r="C1" s="218"/>
      <c r="D1" s="218"/>
      <c r="E1" s="218"/>
      <c r="F1" s="218"/>
      <c r="G1" s="218"/>
      <c r="H1" s="218"/>
      <c r="I1" s="218"/>
    </row>
    <row r="2" spans="1:9" ht="18.75" customHeight="1">
      <c r="A2" s="98" t="s">
        <v>6</v>
      </c>
      <c r="B2" s="111"/>
      <c r="C2" s="111"/>
      <c r="H2" s="112"/>
      <c r="I2" s="121" t="s">
        <v>86</v>
      </c>
    </row>
    <row r="3" spans="1:9" s="110" customFormat="1" ht="21.75" customHeight="1">
      <c r="A3" s="222" t="s">
        <v>9</v>
      </c>
      <c r="B3" s="221" t="s">
        <v>218</v>
      </c>
      <c r="C3" s="222"/>
      <c r="D3" s="222"/>
      <c r="E3" s="222"/>
      <c r="F3" s="222"/>
      <c r="G3" s="222"/>
      <c r="H3" s="222"/>
      <c r="I3" s="222" t="s">
        <v>12</v>
      </c>
    </row>
    <row r="4" spans="1:9" ht="50.25" customHeight="1">
      <c r="A4" s="222"/>
      <c r="B4" s="115" t="s">
        <v>101</v>
      </c>
      <c r="C4" s="116" t="s">
        <v>102</v>
      </c>
      <c r="D4" s="116" t="s">
        <v>103</v>
      </c>
      <c r="E4" s="117" t="s">
        <v>100</v>
      </c>
      <c r="F4" s="117" t="s">
        <v>194</v>
      </c>
      <c r="G4" s="117" t="s">
        <v>219</v>
      </c>
      <c r="H4" s="117" t="s">
        <v>195</v>
      </c>
      <c r="I4" s="222"/>
    </row>
    <row r="5" spans="1:9" ht="35.25" customHeight="1">
      <c r="A5" s="118" t="s">
        <v>220</v>
      </c>
      <c r="B5" s="119">
        <f t="shared" ref="B5:H5" si="0">SUM(B6:B16)</f>
        <v>0</v>
      </c>
      <c r="C5" s="119">
        <f t="shared" si="0"/>
        <v>0</v>
      </c>
      <c r="D5" s="119">
        <f t="shared" si="0"/>
        <v>0</v>
      </c>
      <c r="E5" s="119">
        <f t="shared" si="0"/>
        <v>0</v>
      </c>
      <c r="F5" s="119">
        <f t="shared" si="0"/>
        <v>0</v>
      </c>
      <c r="G5" s="119">
        <f t="shared" si="0"/>
        <v>0</v>
      </c>
      <c r="H5" s="119">
        <f t="shared" si="0"/>
        <v>0</v>
      </c>
      <c r="I5" s="119"/>
    </row>
    <row r="6" spans="1:9" ht="35.25" customHeight="1">
      <c r="A6" s="120" t="s">
        <v>221</v>
      </c>
      <c r="B6" s="119">
        <f>SUM(C6:H6)</f>
        <v>0</v>
      </c>
      <c r="C6" s="119"/>
      <c r="D6" s="119"/>
      <c r="E6" s="119"/>
      <c r="F6" s="119"/>
      <c r="G6" s="119"/>
      <c r="H6" s="119"/>
      <c r="I6" s="119"/>
    </row>
    <row r="7" spans="1:9" ht="35.25" customHeight="1">
      <c r="A7" s="120" t="s">
        <v>150</v>
      </c>
      <c r="B7" s="119">
        <f t="shared" ref="B7:B16" si="1">SUM(C7:H7)</f>
        <v>0</v>
      </c>
      <c r="C7" s="119"/>
      <c r="D7" s="119"/>
      <c r="E7" s="119"/>
      <c r="F7" s="119"/>
      <c r="G7" s="119"/>
      <c r="H7" s="119"/>
      <c r="I7" s="119"/>
    </row>
    <row r="8" spans="1:9" ht="35.25" customHeight="1">
      <c r="A8" s="120" t="s">
        <v>151</v>
      </c>
      <c r="B8" s="119">
        <f t="shared" si="1"/>
        <v>0</v>
      </c>
      <c r="C8" s="119"/>
      <c r="D8" s="119"/>
      <c r="E8" s="119"/>
      <c r="F8" s="119"/>
      <c r="G8" s="119"/>
      <c r="H8" s="119"/>
      <c r="I8" s="119"/>
    </row>
    <row r="9" spans="1:9" ht="35.25" customHeight="1">
      <c r="A9" s="120" t="s">
        <v>152</v>
      </c>
      <c r="B9" s="119">
        <f t="shared" si="1"/>
        <v>0</v>
      </c>
      <c r="C9" s="119"/>
      <c r="D9" s="119"/>
      <c r="E9" s="119"/>
      <c r="F9" s="119"/>
      <c r="G9" s="119"/>
      <c r="H9" s="119"/>
      <c r="I9" s="119"/>
    </row>
    <row r="10" spans="1:9" ht="35.25" customHeight="1">
      <c r="A10" s="120" t="s">
        <v>153</v>
      </c>
      <c r="B10" s="119">
        <f t="shared" si="1"/>
        <v>0</v>
      </c>
      <c r="C10" s="12"/>
      <c r="D10" s="12"/>
      <c r="E10" s="12"/>
      <c r="F10" s="12"/>
      <c r="G10" s="12"/>
      <c r="H10" s="12"/>
      <c r="I10" s="12"/>
    </row>
    <row r="11" spans="1:9" ht="35.25" customHeight="1">
      <c r="A11" s="120" t="s">
        <v>154</v>
      </c>
      <c r="B11" s="119">
        <f t="shared" si="1"/>
        <v>0</v>
      </c>
      <c r="C11" s="12"/>
      <c r="D11" s="12"/>
      <c r="E11" s="12"/>
      <c r="F11" s="12"/>
      <c r="G11" s="12"/>
      <c r="H11" s="12"/>
      <c r="I11" s="12"/>
    </row>
    <row r="12" spans="1:9" ht="35.25" customHeight="1">
      <c r="A12" s="120" t="s">
        <v>155</v>
      </c>
      <c r="B12" s="119">
        <f t="shared" si="1"/>
        <v>0</v>
      </c>
      <c r="C12" s="12"/>
      <c r="D12" s="12"/>
      <c r="E12" s="12"/>
      <c r="F12" s="12"/>
      <c r="G12" s="12"/>
      <c r="H12" s="12"/>
      <c r="I12" s="12"/>
    </row>
    <row r="13" spans="1:9" ht="35.25" customHeight="1">
      <c r="A13" s="120" t="s">
        <v>222</v>
      </c>
      <c r="B13" s="119">
        <f t="shared" si="1"/>
        <v>0</v>
      </c>
      <c r="C13" s="12"/>
      <c r="D13" s="12"/>
      <c r="E13" s="12"/>
      <c r="F13" s="12"/>
      <c r="G13" s="12"/>
      <c r="H13" s="12"/>
      <c r="I13" s="12"/>
    </row>
    <row r="14" spans="1:9" ht="35.25" customHeight="1">
      <c r="A14" s="120" t="s">
        <v>223</v>
      </c>
      <c r="B14" s="119">
        <f t="shared" si="1"/>
        <v>0</v>
      </c>
      <c r="C14" s="12"/>
      <c r="D14" s="12"/>
      <c r="E14" s="12"/>
      <c r="F14" s="12"/>
      <c r="G14" s="12"/>
      <c r="H14" s="12"/>
      <c r="I14" s="12"/>
    </row>
    <row r="15" spans="1:9" ht="35.25" customHeight="1">
      <c r="A15" s="120" t="s">
        <v>224</v>
      </c>
      <c r="B15" s="119">
        <f t="shared" si="1"/>
        <v>0</v>
      </c>
      <c r="C15" s="12"/>
      <c r="D15" s="12"/>
      <c r="E15" s="12"/>
      <c r="F15" s="12"/>
      <c r="G15" s="12"/>
      <c r="H15" s="12"/>
      <c r="I15" s="12"/>
    </row>
    <row r="16" spans="1:9" ht="35.25" customHeight="1">
      <c r="A16" s="120" t="s">
        <v>225</v>
      </c>
      <c r="B16" s="119">
        <f t="shared" si="1"/>
        <v>0</v>
      </c>
      <c r="C16" s="12"/>
      <c r="D16" s="12"/>
      <c r="E16" s="12"/>
      <c r="F16" s="12"/>
      <c r="G16" s="12"/>
      <c r="H16" s="12"/>
      <c r="I16" s="12"/>
    </row>
  </sheetData>
  <mergeCells count="4">
    <mergeCell ref="A1:I1"/>
    <mergeCell ref="B3:H3"/>
    <mergeCell ref="A3:A4"/>
    <mergeCell ref="I3:I4"/>
  </mergeCells>
  <phoneticPr fontId="6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9</vt:i4>
      </vt:variant>
    </vt:vector>
  </HeadingPairs>
  <TitlesOfParts>
    <vt:vector size="27" baseType="lpstr">
      <vt:lpstr>封面</vt:lpstr>
      <vt:lpstr>人员</vt:lpstr>
      <vt:lpstr>非税征收情况</vt:lpstr>
      <vt:lpstr>收入来源表</vt:lpstr>
      <vt:lpstr>经费安排</vt:lpstr>
      <vt:lpstr>公用经费</vt:lpstr>
      <vt:lpstr>业务费</vt:lpstr>
      <vt:lpstr>项目费</vt:lpstr>
      <vt:lpstr>政府采购</vt:lpstr>
      <vt:lpstr>民生</vt:lpstr>
      <vt:lpstr>行政工资</vt:lpstr>
      <vt:lpstr>支出明细表</vt:lpstr>
      <vt:lpstr>采购</vt:lpstr>
      <vt:lpstr>项目滚动规划情况表</vt:lpstr>
      <vt:lpstr>三公经费统计表</vt:lpstr>
      <vt:lpstr>租金统计表</vt:lpstr>
      <vt:lpstr>绩效目标表</vt:lpstr>
      <vt:lpstr>Sheet1</vt:lpstr>
      <vt:lpstr>非税征收情况!Print_Titles</vt:lpstr>
      <vt:lpstr>公用经费!Print_Titles</vt:lpstr>
      <vt:lpstr>行政工资!Print_Titles</vt:lpstr>
      <vt:lpstr>经费安排!Print_Titles</vt:lpstr>
      <vt:lpstr>人员!Print_Titles</vt:lpstr>
      <vt:lpstr>项目费!Print_Titles</vt:lpstr>
      <vt:lpstr>业务费!Print_Titles</vt:lpstr>
      <vt:lpstr>政府采购!Print_Titles</vt:lpstr>
      <vt:lpstr>支出明细表!Print_Titles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lastPrinted>2019-10-17T02:34:00Z</cp:lastPrinted>
  <dcterms:created xsi:type="dcterms:W3CDTF">2014-09-22T07:09:00Z</dcterms:created>
  <dcterms:modified xsi:type="dcterms:W3CDTF">2021-01-06T01:37:17Z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